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OBR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<sst xmlns="http://schemas.openxmlformats.org/spreadsheetml/2006/main" count="261" uniqueCount="195">
  <si>
    <t>RAČUN</t>
  </si>
  <si>
    <t>O P I S</t>
  </si>
  <si>
    <t>P R I H O D I</t>
  </si>
  <si>
    <t>VLASTITI PRIHODI - OBRAZ. ODR.</t>
  </si>
  <si>
    <t>PRIH. OD OSN. POSL. VLAST. DJEL.</t>
  </si>
  <si>
    <t>DONACIJE</t>
  </si>
  <si>
    <t>PRIHODI POSLOVANJA</t>
  </si>
  <si>
    <t>R A S H O D I</t>
  </si>
  <si>
    <t>PLAĆE ZA REDOVNI RAD</t>
  </si>
  <si>
    <t>PLAĆE PO SUDSKIM PRESUDAMA</t>
  </si>
  <si>
    <t>PLAĆE ZA MENTORSTVO</t>
  </si>
  <si>
    <t>PLAĆE ZA OBRAZ. ODRASLIH</t>
  </si>
  <si>
    <t>PLAĆE ZA PREKOVREMENI RAD</t>
  </si>
  <si>
    <t>PLAĆE</t>
  </si>
  <si>
    <t>OTPREMNINE</t>
  </si>
  <si>
    <t>POMOĆI</t>
  </si>
  <si>
    <t>OSTALI RASHODI ZA ZAPOSLENE</t>
  </si>
  <si>
    <t>DOPRINOS ZA MIROV. OSIG.</t>
  </si>
  <si>
    <t>DOPRINOS ZA ZDRAV. OSIGUR.</t>
  </si>
  <si>
    <t>DOPRINOS ZA POS. ZDRAV. OSIG.</t>
  </si>
  <si>
    <t>DOPR. ZA ZDR. OS. UČENIKA I SL. P.</t>
  </si>
  <si>
    <t>DOPR. ZA ZDR. OS. ZA O.O.</t>
  </si>
  <si>
    <t>DOPRINOS ZA ZAPOŠLJAVANJE</t>
  </si>
  <si>
    <t>DOPR. ZA ZAPOŠLJ. - INVALIDI</t>
  </si>
  <si>
    <t>DOPR. ZA ZAP. - O.O. - INVALIDI</t>
  </si>
  <si>
    <t>DOPR. ZA ZAPOŠLJ. - O.O.</t>
  </si>
  <si>
    <t>DOPRINOSI NA PLAĆU</t>
  </si>
  <si>
    <t>DNEVNICE ZA SL. PUT. U ZEMLJI</t>
  </si>
  <si>
    <t>DNEVNICE ZA SL. PUT. U INOZ.</t>
  </si>
  <si>
    <t>NAKNADE ZA SMJEŠTAJ U ZEMLJI</t>
  </si>
  <si>
    <t>NAKNADE ZA SMJEŠTAJ U INOZ.</t>
  </si>
  <si>
    <t>NAKNADE ZA PRIJEVOZ U ZEMLJI</t>
  </si>
  <si>
    <t>NAKNADE ZA PRIJEVOZ U INOZ.</t>
  </si>
  <si>
    <t>SLUŽBENA PUTOVANJA</t>
  </si>
  <si>
    <t>NAKNADE ZA PRIJEVOZ NA POSAO</t>
  </si>
  <si>
    <t>SEMINARI I SAVJETOVANJA</t>
  </si>
  <si>
    <t>TEČAJEVI I STRUČNI ISPITI</t>
  </si>
  <si>
    <t>STRUČNO USAVRŠAVANJE ZAP.</t>
  </si>
  <si>
    <t>NAKNADE TROŠKOVA ZAPOS.</t>
  </si>
  <si>
    <t>UREDSKI MATERIJAL</t>
  </si>
  <si>
    <t>LITERATURA</t>
  </si>
  <si>
    <t>MATERIJAL ZA ČIŠĆENJE</t>
  </si>
  <si>
    <t>ZAŠTITNA ODJEĆA I OBUĆA</t>
  </si>
  <si>
    <t>HIGIJENSKI MATERIJAL</t>
  </si>
  <si>
    <t>PEDAGOŠKA DOKUMENTACIJA</t>
  </si>
  <si>
    <t>MATERIJAL ZA NASTAVU</t>
  </si>
  <si>
    <t>MATERIJAL ZA VJEŽBE</t>
  </si>
  <si>
    <t>NASTAVNI MATERIJAL</t>
  </si>
  <si>
    <t>UREDSKI  I OSTALI MATERIJAL</t>
  </si>
  <si>
    <t>MATERIJAL I SIROVINE</t>
  </si>
  <si>
    <t>ELEKTRIČNA ENERGIJA</t>
  </si>
  <si>
    <t>PLIN</t>
  </si>
  <si>
    <t>BENZIN I DIZEL GORIVO</t>
  </si>
  <si>
    <t>ENERGIJA</t>
  </si>
  <si>
    <t>MATER. ZA ODRŽ. - GRAĐ. OBJ.</t>
  </si>
  <si>
    <t>MATER. ZA ODRŽ.- INFOR. OP. U UČ.</t>
  </si>
  <si>
    <t>MATER. ZA ODRŽ.- OST. INF. OPR.</t>
  </si>
  <si>
    <t>MATER. ZA ODRŽ.- OST. OPR. U UČ.</t>
  </si>
  <si>
    <t>MATER. ZA ODRŽ.- OSTALE OPREME</t>
  </si>
  <si>
    <t>MATER. ZA ODRŽ.- OPREME</t>
  </si>
  <si>
    <t>OSTALI MATER. ZA ODRŽAVANJE</t>
  </si>
  <si>
    <t>MATER. ZA TEK. I INV. ODRŽ.</t>
  </si>
  <si>
    <t>SITAN INVENTAR</t>
  </si>
  <si>
    <t>RASHODI ZA MATER. I ENERG.</t>
  </si>
  <si>
    <t>USLUGE TELEFONA I TELEFAXA</t>
  </si>
  <si>
    <t>USLUGE INTERNETA</t>
  </si>
  <si>
    <t>POŠTARINA</t>
  </si>
  <si>
    <t>OST. USL. ZA KOM. - PRIJEVOZ</t>
  </si>
  <si>
    <t>USLUGE TEL., POŠTE I PRIJEVOZA</t>
  </si>
  <si>
    <t>USL. ODRŽAV. - GRAĐ. OBJEKATA</t>
  </si>
  <si>
    <t>USL. ODRŽAV. - INF. OP. U UČ.</t>
  </si>
  <si>
    <t>USL. ODRŽAV. - OST. INF. OPR.</t>
  </si>
  <si>
    <t>USL. ODRŽAV.- OST. OPR. U UČ.</t>
  </si>
  <si>
    <t>USL. ODRŽAV.- OSTALE OPREME</t>
  </si>
  <si>
    <t>USL. ODRŽAV. - OPREME</t>
  </si>
  <si>
    <t>USL. ODRŽAV.- PRIJEV. SREDSTAVA</t>
  </si>
  <si>
    <t>OSTALE USL. TEK. I INV. ODRŽ.</t>
  </si>
  <si>
    <t>USL. TEK. I INV. ODRŽAV.</t>
  </si>
  <si>
    <t>ELEKTRONSKI MEDIJI</t>
  </si>
  <si>
    <t>TISAK</t>
  </si>
  <si>
    <t>IZLOŽBENI PROSTOR NA SAJMU</t>
  </si>
  <si>
    <t>PROMIDŽBENI MATER.</t>
  </si>
  <si>
    <t>OST. USL. PROM. I INFORM.</t>
  </si>
  <si>
    <t>USLUGE PROM. I INFORMIR.</t>
  </si>
  <si>
    <t>OPSKRBA VODOM</t>
  </si>
  <si>
    <t>ODVOZ SMEĆA</t>
  </si>
  <si>
    <t>DERATIZACIJA I DEZINSEKCIJA</t>
  </si>
  <si>
    <t>DIMNJAČARSKE USLUGE</t>
  </si>
  <si>
    <t>USLUGE ČIŠĆENJA I PRANJA</t>
  </si>
  <si>
    <t>USLUGE ČUVANJA IMOV. I OSOBA</t>
  </si>
  <si>
    <t>OSTALE KOMUN. USLUGE</t>
  </si>
  <si>
    <t>KOMUNALNE USLUGE</t>
  </si>
  <si>
    <t>NAJAMNINE</t>
  </si>
  <si>
    <t>OBVEZNI I PREV. ZDRAV. PREGLEDI</t>
  </si>
  <si>
    <t>AUTORSKI HONORARI</t>
  </si>
  <si>
    <t>UGOVORI O DJELU - V.S. U NAST.</t>
  </si>
  <si>
    <t>USL. ODVJETNIKA I PRAV. SAVJ.</t>
  </si>
  <si>
    <t>REVIZORSKE USL.</t>
  </si>
  <si>
    <t>GEODETSKO KATASTARSKE USL.</t>
  </si>
  <si>
    <t>UGOVORI O DJELU - IZ VL. PRIH.</t>
  </si>
  <si>
    <t>OSTALE INTEL. USL.</t>
  </si>
  <si>
    <t>INTELEKTUALNE I OSOBNE USL.</t>
  </si>
  <si>
    <t>USL. AŽURIR. BAZA</t>
  </si>
  <si>
    <t>USL. RAZVOJA SOFTWAR-A</t>
  </si>
  <si>
    <t>OSTALE RAČUNALNE USL.</t>
  </si>
  <si>
    <t>RAČUNALNE USLUGE</t>
  </si>
  <si>
    <t>GRAFIČKE I TISK. USLUGE</t>
  </si>
  <si>
    <t>FILM I IZRADA FOTOGR.</t>
  </si>
  <si>
    <t>UREĐENJE PROSTORA</t>
  </si>
  <si>
    <t>USL. KOD REGISTR. VOZILA</t>
  </si>
  <si>
    <t>OSTALE USLUGE</t>
  </si>
  <si>
    <t>RASHODI ZA USLUGE</t>
  </si>
  <si>
    <t>PREMIJE OSIG. ZAPOSL. I UČENIKA</t>
  </si>
  <si>
    <t>PREMIJE OSIGURANJA</t>
  </si>
  <si>
    <t>REPREZENTACIJA</t>
  </si>
  <si>
    <t>ČLANARINE</t>
  </si>
  <si>
    <t>OST. RASH. - NATJECANJE UČENIKA</t>
  </si>
  <si>
    <t>OST. RASH. - NAGRADE UČENICIMA</t>
  </si>
  <si>
    <t>OSTALI NESPOMENUTI RASHODI</t>
  </si>
  <si>
    <t>USLUGE BANAKA</t>
  </si>
  <si>
    <t>USLUGE PLATNOG PROMETA</t>
  </si>
  <si>
    <t>USLUGE BANAKA I PLAT. PROM.</t>
  </si>
  <si>
    <t>ZATEZNE KAMATE</t>
  </si>
  <si>
    <t>OSTALI FINANC. RASHODI</t>
  </si>
  <si>
    <t>OSTALI FINANCIJSKI RASHODI</t>
  </si>
  <si>
    <t>OST. NAKNADE IZ PROR. U NOVCU</t>
  </si>
  <si>
    <t>OSTALE TEKUĆE DONACIJE</t>
  </si>
  <si>
    <t>RASHODI POSLOVANJA</t>
  </si>
  <si>
    <t>GRAĐEVINSKI OBJEKTI</t>
  </si>
  <si>
    <t>RAČUNALA I RAČUN. OPREMA</t>
  </si>
  <si>
    <t>UREDSKI NAMJEŠTAJ</t>
  </si>
  <si>
    <t>UREDSKA OPREMA I NAMJEŠTAJ</t>
  </si>
  <si>
    <t>GLAZB. INSTR. I OPREMA</t>
  </si>
  <si>
    <t>OPREMA</t>
  </si>
  <si>
    <t>UREĐAJI, STROJEVI I OPREMA</t>
  </si>
  <si>
    <t>POSTROJENJA I OPREMA</t>
  </si>
  <si>
    <t>KNJIGE U KNJIŽNICI</t>
  </si>
  <si>
    <t>AUDIO I VIZUALNA OPR. U KNJIŽ.</t>
  </si>
  <si>
    <t>KNJIGE I UMJETNIČKE VRIJED.</t>
  </si>
  <si>
    <t>RASHODI ZA NAB. NEFIN. IMOVINE</t>
  </si>
  <si>
    <t xml:space="preserve">P R I H O D I </t>
  </si>
  <si>
    <t>VIŠAK - MANJAK</t>
  </si>
  <si>
    <t>OBRTNIČKA ŠKOLA</t>
  </si>
  <si>
    <t>NAGRADE</t>
  </si>
  <si>
    <t>DAROVI</t>
  </si>
  <si>
    <t>MJERNI I KONTROLNI INSTR.</t>
  </si>
  <si>
    <t>UREĐAJI</t>
  </si>
  <si>
    <t>STROJEVI</t>
  </si>
  <si>
    <t>ALATI</t>
  </si>
  <si>
    <t>U K U P N O  R A S H O D I</t>
  </si>
  <si>
    <t xml:space="preserve">VLASTITI PRIHODI - ZAKUPNINE </t>
  </si>
  <si>
    <t>PRIHODI IZ DRŽ.PROR.ZA ZAPOSLENE</t>
  </si>
  <si>
    <t>PRIHODI IZ ŽUP.PROR.ZA MAT.RASH.</t>
  </si>
  <si>
    <t>PRIH.IZ DRŽ.PROR.ZA OST.NAMJ.</t>
  </si>
  <si>
    <t>PRIH.IZ GRADSKOG PRORAČUNA</t>
  </si>
  <si>
    <t>PRIH.ZA FINANC.RASH.POSL.</t>
  </si>
  <si>
    <t>OST.VL.PRIH.-KINO, KAZALIŠTE</t>
  </si>
  <si>
    <t>OST.VL.PRIH.-EKSKURZIJE</t>
  </si>
  <si>
    <t>OST.VL.PRIH.- UDŽBENICI, MAPE</t>
  </si>
  <si>
    <t>OST.VL.PRIH.- ŠKOLARINE, PRIJEPISI</t>
  </si>
  <si>
    <t>OST.VL.PRIH.- OSIGURANJE</t>
  </si>
  <si>
    <t>OST.VL.PRIH.- ŠTETE</t>
  </si>
  <si>
    <t>OST.VL.PRIH.- OSTALO</t>
  </si>
  <si>
    <t>OSTALI VLASTITI PRIHODI</t>
  </si>
  <si>
    <t>OST.NENAVED.RASH.ZA ZAPOSLENE</t>
  </si>
  <si>
    <t>REGRES ZA GODIŠNJI ODMOR</t>
  </si>
  <si>
    <t>VL.PRIHODI-IZDJELJCI RADIONICE</t>
  </si>
  <si>
    <t>PRIH.IZ ŽUP.PROR. ZA OSTALE NAMJENE</t>
  </si>
  <si>
    <t>OST.VL.PRIH.-FOTOGRAFIJE</t>
  </si>
  <si>
    <t>UKUPNI PRIHODI</t>
  </si>
  <si>
    <t>PREMIJE OSIG. OSTALE IMOVINE</t>
  </si>
  <si>
    <t>JAVNOBILJEŽNIČKE PRISTOJBE</t>
  </si>
  <si>
    <t>DRŽAVNI PRORAČ.</t>
  </si>
  <si>
    <t>BBŽ</t>
  </si>
  <si>
    <t>VLASTITI</t>
  </si>
  <si>
    <t>SUDSKE PRISTOJBE</t>
  </si>
  <si>
    <t>OSTALE PRISTOJBE I NAKNADE</t>
  </si>
  <si>
    <t>OSTALI PRIHODI ZA POSEBNE NAMJENE</t>
  </si>
  <si>
    <t>PRIHODI PO POSEBNIM PROPISIMA</t>
  </si>
  <si>
    <t>PLAĆE POMAGAČI U NASTAVI</t>
  </si>
  <si>
    <t>DOPRINOS ZA ZAPOŠLJAVANJE POM.U NAST.</t>
  </si>
  <si>
    <t>DOPR. ZA ZAPOŠLJ. - INVALIDI POM. U NAST.</t>
  </si>
  <si>
    <t xml:space="preserve">REBALANS </t>
  </si>
  <si>
    <t>DRŽAV. PRORAČ.</t>
  </si>
  <si>
    <t>REBALANS</t>
  </si>
  <si>
    <t>REBALANS FINANCIJSKOG PLANA ZA  2014. PO IZVORIMA</t>
  </si>
  <si>
    <t>PRIHODI OD PRUŽENIH USL-UČENIČKI SERV</t>
  </si>
  <si>
    <t>PRIH.ZA FINANC.RASH.POSL.-OSTALIH RAS</t>
  </si>
  <si>
    <t>TEK.POM.OD PRORAČ.KOR.TEM.PRIJ.EU</t>
  </si>
  <si>
    <t>POMOČI IZ PRORAČUNA</t>
  </si>
  <si>
    <t>DOPR. ZA ZDR. OSIG. POM.U NASTAVI</t>
  </si>
  <si>
    <t>DOPRINOS ZA POS.ZDRAV.OSIG.POM.U NASTAVI</t>
  </si>
  <si>
    <t>PRIJEVOZ POMAGAČI U NASTAVI</t>
  </si>
  <si>
    <t>ULAGANJE NA TUĐOJ IMOVINI RADI PRAVA KOR.</t>
  </si>
  <si>
    <t>NEMATRIJALNA IMOVINA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</si>
</sst>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sz val="10"/>
      <color indexed="53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PageLayoutView="0" workbookViewId="0" topLeftCell="A206">
      <selection activeCell="K209" sqref="K209"/>
    </sheetView>
  </sheetViews>
  <sheetFormatPr defaultColWidth="9.140625" defaultRowHeight="12.75"/>
  <cols>
    <col min="1" max="1" width="7.8515625" style="8" customWidth="1"/>
    <col min="2" max="2" width="30.140625" style="9" customWidth="1"/>
    <col min="3" max="3" width="16.00390625" style="0" customWidth="1"/>
    <col min="4" max="4" width="12.00390625" style="0" customWidth="1"/>
    <col min="5" max="5" width="12.8515625" style="0" customWidth="1"/>
    <col min="6" max="6" width="10.7109375" style="4" customWidth="1"/>
    <col min="7" max="7" width="11.140625" style="4" customWidth="1"/>
    <col min="8" max="8" width="11.7109375" style="4" customWidth="1"/>
    <col min="9" max="9" width="11.8515625" style="4" customWidth="1"/>
    <col min="10" max="10" width="10.421875" style="8" customWidth="1"/>
    <col min="11" max="11" width="11.00390625" style="8" customWidth="1"/>
  </cols>
  <sheetData>
    <row r="1" spans="1:5" ht="12.75">
      <c r="A1" s="46" t="s">
        <v>142</v>
      </c>
      <c r="B1" s="46"/>
      <c r="C1" s="38"/>
      <c r="D1" s="38"/>
      <c r="E1" s="38"/>
    </row>
    <row r="2" ht="12.75">
      <c r="B2" s="7" t="s">
        <v>185</v>
      </c>
    </row>
    <row r="4" spans="1:11" ht="13.5">
      <c r="A4" s="12" t="s">
        <v>0</v>
      </c>
      <c r="B4" s="27" t="s">
        <v>1</v>
      </c>
      <c r="C4" s="12" t="s">
        <v>172</v>
      </c>
      <c r="D4" s="12" t="s">
        <v>182</v>
      </c>
      <c r="E4" s="12" t="s">
        <v>183</v>
      </c>
      <c r="F4" s="40" t="s">
        <v>173</v>
      </c>
      <c r="G4" s="40" t="s">
        <v>184</v>
      </c>
      <c r="H4" s="40" t="s">
        <v>173</v>
      </c>
      <c r="I4" s="12" t="s">
        <v>174</v>
      </c>
      <c r="J4" s="43" t="s">
        <v>184</v>
      </c>
      <c r="K4" s="43" t="s">
        <v>174</v>
      </c>
    </row>
    <row r="5" spans="1:11" ht="12.75">
      <c r="A5" s="47" t="s">
        <v>2</v>
      </c>
      <c r="B5" s="48"/>
      <c r="C5" s="6"/>
      <c r="D5" s="6"/>
      <c r="E5" s="6"/>
      <c r="F5" s="1"/>
      <c r="G5" s="1"/>
      <c r="H5" s="1"/>
      <c r="I5" s="1"/>
      <c r="J5" s="3"/>
      <c r="K5" s="3"/>
    </row>
    <row r="6" spans="1:11" ht="12.75">
      <c r="A6" s="44">
        <v>63331</v>
      </c>
      <c r="B6" s="41" t="s">
        <v>188</v>
      </c>
      <c r="C6" s="6"/>
      <c r="D6" s="6"/>
      <c r="E6" s="6"/>
      <c r="F6" s="1"/>
      <c r="G6" s="1"/>
      <c r="H6" s="1"/>
      <c r="I6" s="1"/>
      <c r="J6" s="3">
        <v>21750</v>
      </c>
      <c r="K6" s="30">
        <f>I6+J6</f>
        <v>21750</v>
      </c>
    </row>
    <row r="7" spans="1:11" ht="12.75">
      <c r="A7" s="44">
        <v>633</v>
      </c>
      <c r="B7" s="42" t="s">
        <v>189</v>
      </c>
      <c r="C7" s="6"/>
      <c r="D7" s="6"/>
      <c r="E7" s="6"/>
      <c r="F7" s="1"/>
      <c r="G7" s="1"/>
      <c r="H7" s="1"/>
      <c r="I7" s="1"/>
      <c r="J7" s="3">
        <f>J6</f>
        <v>21750</v>
      </c>
      <c r="K7" s="30">
        <f>I7+J7</f>
        <v>21750</v>
      </c>
    </row>
    <row r="8" spans="1:11" ht="12.75">
      <c r="A8" s="44">
        <v>65268</v>
      </c>
      <c r="B8" s="41" t="s">
        <v>177</v>
      </c>
      <c r="C8" s="6"/>
      <c r="D8" s="6"/>
      <c r="E8" s="6"/>
      <c r="F8" s="1"/>
      <c r="G8" s="1"/>
      <c r="H8" s="1"/>
      <c r="I8" s="5">
        <v>25431</v>
      </c>
      <c r="J8" s="3">
        <v>-25431</v>
      </c>
      <c r="K8" s="30">
        <f>I8+J8</f>
        <v>0</v>
      </c>
    </row>
    <row r="9" spans="1:11" ht="12.75">
      <c r="A9" s="44">
        <v>652</v>
      </c>
      <c r="B9" s="42" t="s">
        <v>178</v>
      </c>
      <c r="C9" s="6"/>
      <c r="D9" s="6"/>
      <c r="E9" s="6"/>
      <c r="F9" s="1"/>
      <c r="G9" s="1"/>
      <c r="H9" s="1"/>
      <c r="I9" s="5">
        <f>I8</f>
        <v>25431</v>
      </c>
      <c r="J9" s="5">
        <f>J8</f>
        <v>-25431</v>
      </c>
      <c r="K9" s="5">
        <f>K8</f>
        <v>0</v>
      </c>
    </row>
    <row r="10" spans="1:11" ht="12.75">
      <c r="A10" s="10">
        <v>661511</v>
      </c>
      <c r="B10" s="1" t="s">
        <v>3</v>
      </c>
      <c r="C10" s="5"/>
      <c r="D10" s="5"/>
      <c r="E10" s="5"/>
      <c r="F10" s="5"/>
      <c r="G10" s="5"/>
      <c r="H10" s="5"/>
      <c r="I10" s="5">
        <v>6000</v>
      </c>
      <c r="J10" s="3">
        <v>9700</v>
      </c>
      <c r="K10" s="30">
        <f aca="true" t="shared" si="0" ref="K10:K30">I10+J10</f>
        <v>15700</v>
      </c>
    </row>
    <row r="11" spans="1:11" ht="12.75">
      <c r="A11" s="10">
        <v>661512</v>
      </c>
      <c r="B11" s="1" t="s">
        <v>166</v>
      </c>
      <c r="C11" s="5"/>
      <c r="D11" s="5"/>
      <c r="E11" s="5"/>
      <c r="F11" s="1"/>
      <c r="G11" s="1"/>
      <c r="H11" s="1"/>
      <c r="I11" s="5">
        <v>5000</v>
      </c>
      <c r="J11" s="3">
        <v>-5000</v>
      </c>
      <c r="K11" s="30">
        <f t="shared" si="0"/>
        <v>0</v>
      </c>
    </row>
    <row r="12" spans="1:11" ht="12.75">
      <c r="A12" s="10">
        <v>661521</v>
      </c>
      <c r="B12" s="1" t="s">
        <v>150</v>
      </c>
      <c r="C12" s="26"/>
      <c r="D12" s="26"/>
      <c r="E12" s="26"/>
      <c r="F12" s="37"/>
      <c r="G12" s="37"/>
      <c r="H12" s="37"/>
      <c r="I12" s="5">
        <v>600</v>
      </c>
      <c r="J12" s="3"/>
      <c r="K12" s="30">
        <f t="shared" si="0"/>
        <v>600</v>
      </c>
    </row>
    <row r="13" spans="1:11" ht="12.75">
      <c r="A13" s="10">
        <v>661522</v>
      </c>
      <c r="B13" s="1" t="s">
        <v>186</v>
      </c>
      <c r="C13" s="26"/>
      <c r="D13" s="26"/>
      <c r="E13" s="26"/>
      <c r="F13" s="37"/>
      <c r="G13" s="37"/>
      <c r="H13" s="37"/>
      <c r="I13" s="5"/>
      <c r="J13" s="3">
        <v>4000</v>
      </c>
      <c r="K13" s="30">
        <f t="shared" si="0"/>
        <v>4000</v>
      </c>
    </row>
    <row r="14" spans="1:11" ht="12.75">
      <c r="A14" s="12">
        <v>661</v>
      </c>
      <c r="B14" s="2" t="s">
        <v>4</v>
      </c>
      <c r="C14" s="26">
        <f aca="true" t="shared" si="1" ref="C14:I14">SUM(C10:C12)</f>
        <v>0</v>
      </c>
      <c r="D14" s="26">
        <f t="shared" si="1"/>
        <v>0</v>
      </c>
      <c r="E14" s="26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11600</v>
      </c>
      <c r="J14" s="37">
        <f>SUM(J10:J13)</f>
        <v>8700</v>
      </c>
      <c r="K14" s="37">
        <f>SUM(K10:K13)</f>
        <v>20300</v>
      </c>
    </row>
    <row r="15" spans="1:11" ht="12.75">
      <c r="A15" s="10">
        <v>66314</v>
      </c>
      <c r="B15" s="2" t="s">
        <v>5</v>
      </c>
      <c r="C15" s="26"/>
      <c r="D15" s="26"/>
      <c r="E15" s="26">
        <f aca="true" t="shared" si="2" ref="E15:E21">C15+D15</f>
        <v>0</v>
      </c>
      <c r="F15" s="36"/>
      <c r="G15" s="36"/>
      <c r="H15" s="37">
        <f aca="true" t="shared" si="3" ref="H15:H21">F15+G15</f>
        <v>0</v>
      </c>
      <c r="I15" s="26">
        <v>5000</v>
      </c>
      <c r="J15" s="3">
        <v>-2500</v>
      </c>
      <c r="K15" s="30">
        <f t="shared" si="0"/>
        <v>2500</v>
      </c>
    </row>
    <row r="16" spans="1:11" ht="12.75">
      <c r="A16" s="10">
        <v>67111</v>
      </c>
      <c r="B16" s="1" t="s">
        <v>151</v>
      </c>
      <c r="C16" s="5">
        <v>4246145</v>
      </c>
      <c r="D16" s="5"/>
      <c r="E16" s="26">
        <f t="shared" si="2"/>
        <v>4246145</v>
      </c>
      <c r="F16" s="1"/>
      <c r="G16" s="1"/>
      <c r="H16" s="37">
        <f t="shared" si="3"/>
        <v>0</v>
      </c>
      <c r="I16" s="5"/>
      <c r="J16" s="3"/>
      <c r="K16" s="30">
        <f t="shared" si="0"/>
        <v>0</v>
      </c>
    </row>
    <row r="17" spans="1:11" ht="12.75">
      <c r="A17" s="10">
        <v>67112</v>
      </c>
      <c r="B17" s="1" t="s">
        <v>152</v>
      </c>
      <c r="C17" s="5"/>
      <c r="D17" s="5"/>
      <c r="E17" s="26">
        <f t="shared" si="2"/>
        <v>0</v>
      </c>
      <c r="F17" s="1">
        <v>626750</v>
      </c>
      <c r="G17" s="1">
        <v>45300</v>
      </c>
      <c r="H17" s="37">
        <f t="shared" si="3"/>
        <v>672050</v>
      </c>
      <c r="I17" s="5"/>
      <c r="J17" s="3"/>
      <c r="K17" s="30">
        <f t="shared" si="0"/>
        <v>0</v>
      </c>
    </row>
    <row r="18" spans="1:11" ht="12.75">
      <c r="A18" s="10">
        <v>67113</v>
      </c>
      <c r="B18" s="1" t="s">
        <v>187</v>
      </c>
      <c r="C18" s="5"/>
      <c r="D18" s="5"/>
      <c r="E18" s="26"/>
      <c r="F18" s="1"/>
      <c r="G18" s="1"/>
      <c r="H18" s="37"/>
      <c r="I18" s="5"/>
      <c r="J18" s="3">
        <v>63691</v>
      </c>
      <c r="K18" s="30">
        <f t="shared" si="0"/>
        <v>63691</v>
      </c>
    </row>
    <row r="19" spans="1:11" ht="12.75">
      <c r="A19" s="10">
        <v>67114</v>
      </c>
      <c r="B19" s="1" t="s">
        <v>153</v>
      </c>
      <c r="C19" s="5">
        <v>7000</v>
      </c>
      <c r="D19" s="5"/>
      <c r="E19" s="26">
        <f t="shared" si="2"/>
        <v>7000</v>
      </c>
      <c r="F19" s="1"/>
      <c r="G19" s="1"/>
      <c r="H19" s="37">
        <f t="shared" si="3"/>
        <v>0</v>
      </c>
      <c r="I19" s="5"/>
      <c r="J19" s="3"/>
      <c r="K19" s="30">
        <f t="shared" si="0"/>
        <v>0</v>
      </c>
    </row>
    <row r="20" spans="1:11" ht="12.75">
      <c r="A20" s="10">
        <v>67115</v>
      </c>
      <c r="B20" s="1" t="s">
        <v>167</v>
      </c>
      <c r="C20" s="5"/>
      <c r="D20" s="5"/>
      <c r="E20" s="26">
        <f t="shared" si="2"/>
        <v>0</v>
      </c>
      <c r="F20" s="1"/>
      <c r="G20" s="1"/>
      <c r="H20" s="37">
        <f t="shared" si="3"/>
        <v>0</v>
      </c>
      <c r="I20" s="5"/>
      <c r="J20" s="3"/>
      <c r="K20" s="30">
        <f t="shared" si="0"/>
        <v>0</v>
      </c>
    </row>
    <row r="21" spans="1:11" ht="12.75">
      <c r="A21" s="10">
        <v>67118</v>
      </c>
      <c r="B21" s="1" t="s">
        <v>154</v>
      </c>
      <c r="C21" s="5"/>
      <c r="D21" s="5"/>
      <c r="E21" s="26">
        <f t="shared" si="2"/>
        <v>0</v>
      </c>
      <c r="F21" s="1"/>
      <c r="G21" s="1"/>
      <c r="H21" s="37">
        <f t="shared" si="3"/>
        <v>0</v>
      </c>
      <c r="I21" s="5"/>
      <c r="J21" s="3"/>
      <c r="K21" s="30">
        <f t="shared" si="0"/>
        <v>0</v>
      </c>
    </row>
    <row r="22" spans="1:11" ht="12.75">
      <c r="A22" s="12">
        <v>671</v>
      </c>
      <c r="B22" s="2" t="s">
        <v>155</v>
      </c>
      <c r="C22" s="26">
        <f aca="true" t="shared" si="4" ref="C22:K22">SUM(C16:C21)</f>
        <v>4253145</v>
      </c>
      <c r="D22" s="26">
        <f t="shared" si="4"/>
        <v>0</v>
      </c>
      <c r="E22" s="26">
        <f t="shared" si="4"/>
        <v>4253145</v>
      </c>
      <c r="F22" s="37">
        <f t="shared" si="4"/>
        <v>626750</v>
      </c>
      <c r="G22" s="37">
        <f t="shared" si="4"/>
        <v>45300</v>
      </c>
      <c r="H22" s="37">
        <f t="shared" si="4"/>
        <v>672050</v>
      </c>
      <c r="I22" s="37">
        <f t="shared" si="4"/>
        <v>0</v>
      </c>
      <c r="J22" s="37">
        <f t="shared" si="4"/>
        <v>63691</v>
      </c>
      <c r="K22" s="37">
        <f t="shared" si="4"/>
        <v>63691</v>
      </c>
    </row>
    <row r="23" spans="1:11" ht="12.75">
      <c r="A23" s="10">
        <v>68311</v>
      </c>
      <c r="B23" s="1" t="s">
        <v>156</v>
      </c>
      <c r="C23" s="5"/>
      <c r="D23" s="5"/>
      <c r="E23" s="5"/>
      <c r="F23" s="5"/>
      <c r="G23" s="5"/>
      <c r="H23" s="5"/>
      <c r="I23" s="5">
        <v>29000</v>
      </c>
      <c r="J23" s="3"/>
      <c r="K23" s="30">
        <f t="shared" si="0"/>
        <v>29000</v>
      </c>
    </row>
    <row r="24" spans="1:11" ht="12.75">
      <c r="A24" s="10">
        <v>68312</v>
      </c>
      <c r="B24" s="1" t="s">
        <v>157</v>
      </c>
      <c r="C24" s="5"/>
      <c r="D24" s="5"/>
      <c r="E24" s="5"/>
      <c r="F24" s="5"/>
      <c r="G24" s="5"/>
      <c r="H24" s="5"/>
      <c r="I24" s="5">
        <v>6000</v>
      </c>
      <c r="J24" s="3"/>
      <c r="K24" s="30">
        <f t="shared" si="0"/>
        <v>6000</v>
      </c>
    </row>
    <row r="25" spans="1:11" ht="12.75">
      <c r="A25" s="10">
        <v>68313</v>
      </c>
      <c r="B25" s="1" t="s">
        <v>158</v>
      </c>
      <c r="C25" s="30"/>
      <c r="D25" s="30"/>
      <c r="E25" s="30"/>
      <c r="F25" s="1"/>
      <c r="G25" s="1"/>
      <c r="H25" s="1"/>
      <c r="I25" s="5">
        <v>26000</v>
      </c>
      <c r="J25" s="3"/>
      <c r="K25" s="30">
        <f t="shared" si="0"/>
        <v>26000</v>
      </c>
    </row>
    <row r="26" spans="1:11" ht="12.75">
      <c r="A26" s="10">
        <v>68314</v>
      </c>
      <c r="B26" s="3" t="s">
        <v>159</v>
      </c>
      <c r="C26" s="30"/>
      <c r="D26" s="30"/>
      <c r="E26" s="30"/>
      <c r="F26" s="1"/>
      <c r="G26" s="1"/>
      <c r="H26" s="1"/>
      <c r="I26" s="5"/>
      <c r="J26" s="3"/>
      <c r="K26" s="30">
        <f t="shared" si="0"/>
        <v>0</v>
      </c>
    </row>
    <row r="27" spans="1:11" ht="12.75">
      <c r="A27" s="10">
        <v>68315</v>
      </c>
      <c r="B27" s="3" t="s">
        <v>160</v>
      </c>
      <c r="C27" s="30"/>
      <c r="D27" s="30"/>
      <c r="E27" s="30"/>
      <c r="F27" s="1"/>
      <c r="G27" s="1"/>
      <c r="H27" s="1"/>
      <c r="I27" s="5">
        <v>8000</v>
      </c>
      <c r="J27" s="3"/>
      <c r="K27" s="30">
        <f t="shared" si="0"/>
        <v>8000</v>
      </c>
    </row>
    <row r="28" spans="1:11" ht="12.75">
      <c r="A28" s="10">
        <v>68316</v>
      </c>
      <c r="B28" s="3" t="s">
        <v>168</v>
      </c>
      <c r="C28" s="30"/>
      <c r="D28" s="30"/>
      <c r="E28" s="30"/>
      <c r="F28" s="1"/>
      <c r="G28" s="1"/>
      <c r="H28" s="1"/>
      <c r="I28" s="5">
        <v>2500</v>
      </c>
      <c r="J28" s="3"/>
      <c r="K28" s="30">
        <f t="shared" si="0"/>
        <v>2500</v>
      </c>
    </row>
    <row r="29" spans="1:11" ht="12.75">
      <c r="A29" s="10">
        <v>68317</v>
      </c>
      <c r="B29" s="3" t="s">
        <v>161</v>
      </c>
      <c r="C29" s="5"/>
      <c r="D29" s="5"/>
      <c r="E29" s="5"/>
      <c r="F29" s="1"/>
      <c r="G29" s="1"/>
      <c r="H29" s="1"/>
      <c r="I29" s="5">
        <v>1000</v>
      </c>
      <c r="J29" s="3"/>
      <c r="K29" s="30">
        <f t="shared" si="0"/>
        <v>1000</v>
      </c>
    </row>
    <row r="30" spans="1:11" ht="12.75">
      <c r="A30" s="10">
        <v>68318</v>
      </c>
      <c r="B30" s="1" t="s">
        <v>162</v>
      </c>
      <c r="C30" s="5"/>
      <c r="D30" s="5"/>
      <c r="E30" s="5"/>
      <c r="F30" s="1"/>
      <c r="G30" s="1"/>
      <c r="H30" s="1"/>
      <c r="I30" s="5">
        <v>1000</v>
      </c>
      <c r="J30" s="3"/>
      <c r="K30" s="30">
        <f t="shared" si="0"/>
        <v>1000</v>
      </c>
    </row>
    <row r="31" spans="1:11" ht="12.75">
      <c r="A31" s="12">
        <v>683</v>
      </c>
      <c r="B31" s="2" t="s">
        <v>163</v>
      </c>
      <c r="C31" s="26">
        <f aca="true" t="shared" si="5" ref="C31:K31">SUM(C23:C30)</f>
        <v>0</v>
      </c>
      <c r="D31" s="26">
        <f t="shared" si="5"/>
        <v>0</v>
      </c>
      <c r="E31" s="26">
        <f t="shared" si="5"/>
        <v>0</v>
      </c>
      <c r="F31" s="37">
        <f t="shared" si="5"/>
        <v>0</v>
      </c>
      <c r="G31" s="37">
        <f t="shared" si="5"/>
        <v>0</v>
      </c>
      <c r="H31" s="37">
        <f t="shared" si="5"/>
        <v>0</v>
      </c>
      <c r="I31" s="37">
        <f t="shared" si="5"/>
        <v>73500</v>
      </c>
      <c r="J31" s="37">
        <f t="shared" si="5"/>
        <v>0</v>
      </c>
      <c r="K31" s="37">
        <f t="shared" si="5"/>
        <v>73500</v>
      </c>
    </row>
    <row r="32" spans="1:11" ht="12.75">
      <c r="A32" s="12">
        <v>6</v>
      </c>
      <c r="B32" s="2" t="s">
        <v>6</v>
      </c>
      <c r="C32" s="26">
        <f aca="true" t="shared" si="6" ref="C32:H32">C14+C15+C22+C31</f>
        <v>4253145</v>
      </c>
      <c r="D32" s="26">
        <f t="shared" si="6"/>
        <v>0</v>
      </c>
      <c r="E32" s="26">
        <f t="shared" si="6"/>
        <v>4253145</v>
      </c>
      <c r="F32" s="37">
        <f t="shared" si="6"/>
        <v>626750</v>
      </c>
      <c r="G32" s="37">
        <f t="shared" si="6"/>
        <v>45300</v>
      </c>
      <c r="H32" s="37">
        <f t="shared" si="6"/>
        <v>672050</v>
      </c>
      <c r="I32" s="37">
        <f>I7+I9+I14+I15+I22+I31</f>
        <v>115531</v>
      </c>
      <c r="J32" s="37">
        <f>J7+J9+J14+J15+J22+J31</f>
        <v>66210</v>
      </c>
      <c r="K32" s="37">
        <f>K7+K9+K14+K15+K22+K31</f>
        <v>181741</v>
      </c>
    </row>
    <row r="33" spans="1:11" ht="12.75">
      <c r="A33" s="12"/>
      <c r="B33" s="13"/>
      <c r="C33" s="26"/>
      <c r="D33" s="26"/>
      <c r="E33" s="26"/>
      <c r="F33" s="1"/>
      <c r="G33" s="1"/>
      <c r="H33" s="1"/>
      <c r="I33" s="5"/>
      <c r="J33" s="3"/>
      <c r="K33" s="3"/>
    </row>
    <row r="34" spans="1:11" ht="12.75">
      <c r="A34" s="12"/>
      <c r="B34" s="13"/>
      <c r="C34" s="26"/>
      <c r="D34" s="26"/>
      <c r="E34" s="26"/>
      <c r="F34" s="1"/>
      <c r="G34" s="1"/>
      <c r="H34" s="1"/>
      <c r="I34" s="5"/>
      <c r="J34" s="3"/>
      <c r="K34" s="3"/>
    </row>
    <row r="35" spans="1:11" ht="12.75">
      <c r="A35" s="12"/>
      <c r="B35" s="31" t="s">
        <v>169</v>
      </c>
      <c r="C35" s="26">
        <f aca="true" t="shared" si="7" ref="C35:K35">C32</f>
        <v>4253145</v>
      </c>
      <c r="D35" s="26">
        <f t="shared" si="7"/>
        <v>0</v>
      </c>
      <c r="E35" s="26">
        <f t="shared" si="7"/>
        <v>4253145</v>
      </c>
      <c r="F35" s="37">
        <f t="shared" si="7"/>
        <v>626750</v>
      </c>
      <c r="G35" s="37">
        <f t="shared" si="7"/>
        <v>45300</v>
      </c>
      <c r="H35" s="37">
        <f t="shared" si="7"/>
        <v>672050</v>
      </c>
      <c r="I35" s="37">
        <f t="shared" si="7"/>
        <v>115531</v>
      </c>
      <c r="J35" s="37">
        <f t="shared" si="7"/>
        <v>66210</v>
      </c>
      <c r="K35" s="37">
        <f t="shared" si="7"/>
        <v>181741</v>
      </c>
    </row>
    <row r="36" spans="1:11" ht="12.75">
      <c r="A36" s="12"/>
      <c r="B36" s="13"/>
      <c r="C36" s="5"/>
      <c r="D36" s="5"/>
      <c r="E36" s="5"/>
      <c r="F36" s="1"/>
      <c r="G36" s="1"/>
      <c r="H36" s="1"/>
      <c r="I36" s="5"/>
      <c r="J36" s="3"/>
      <c r="K36" s="3"/>
    </row>
    <row r="37" spans="1:11" ht="12.75">
      <c r="A37" s="12"/>
      <c r="B37" s="13"/>
      <c r="C37" s="5"/>
      <c r="D37" s="5"/>
      <c r="E37" s="5"/>
      <c r="F37" s="1"/>
      <c r="G37" s="1"/>
      <c r="H37" s="1"/>
      <c r="I37" s="5"/>
      <c r="J37" s="3"/>
      <c r="K37" s="3"/>
    </row>
    <row r="38" spans="1:11" ht="12.75">
      <c r="A38" s="12"/>
      <c r="B38" s="13"/>
      <c r="C38" s="5"/>
      <c r="D38" s="5"/>
      <c r="E38" s="5"/>
      <c r="F38" s="1"/>
      <c r="G38" s="1"/>
      <c r="H38" s="1"/>
      <c r="I38" s="5"/>
      <c r="J38" s="3"/>
      <c r="K38" s="3"/>
    </row>
    <row r="39" spans="1:11" ht="12.75">
      <c r="A39" s="12"/>
      <c r="B39" s="13"/>
      <c r="C39" s="5"/>
      <c r="D39" s="5"/>
      <c r="E39" s="5"/>
      <c r="F39" s="1"/>
      <c r="G39" s="1"/>
      <c r="H39" s="1"/>
      <c r="I39" s="5"/>
      <c r="J39" s="3"/>
      <c r="K39" s="3"/>
    </row>
    <row r="40" spans="1:11" ht="12.75">
      <c r="A40" s="12"/>
      <c r="B40" s="13"/>
      <c r="C40" s="5"/>
      <c r="D40" s="5"/>
      <c r="E40" s="5"/>
      <c r="F40" s="1"/>
      <c r="G40" s="1"/>
      <c r="H40" s="1"/>
      <c r="I40" s="5"/>
      <c r="J40" s="3"/>
      <c r="K40" s="3"/>
    </row>
    <row r="41" spans="1:11" ht="12.75">
      <c r="A41" s="10"/>
      <c r="B41" s="11"/>
      <c r="C41" s="6"/>
      <c r="D41" s="6"/>
      <c r="E41" s="6"/>
      <c r="F41" s="1"/>
      <c r="G41" s="1"/>
      <c r="H41" s="1"/>
      <c r="I41" s="5"/>
      <c r="J41" s="3"/>
      <c r="K41" s="3"/>
    </row>
    <row r="42" spans="1:11" ht="12.75">
      <c r="A42" s="49" t="s">
        <v>7</v>
      </c>
      <c r="B42" s="50"/>
      <c r="C42" s="33"/>
      <c r="D42" s="33"/>
      <c r="E42" s="33"/>
      <c r="F42" s="29"/>
      <c r="G42" s="29"/>
      <c r="H42" s="29"/>
      <c r="I42" s="34"/>
      <c r="J42" s="3"/>
      <c r="K42" s="3"/>
    </row>
    <row r="43" spans="1:11" ht="13.5">
      <c r="A43" s="12" t="s">
        <v>0</v>
      </c>
      <c r="B43" s="27" t="s">
        <v>1</v>
      </c>
      <c r="C43" s="12" t="s">
        <v>172</v>
      </c>
      <c r="D43" s="12" t="s">
        <v>182</v>
      </c>
      <c r="E43" s="12" t="s">
        <v>183</v>
      </c>
      <c r="F43" s="40" t="s">
        <v>173</v>
      </c>
      <c r="G43" s="40" t="s">
        <v>184</v>
      </c>
      <c r="H43" s="40" t="s">
        <v>173</v>
      </c>
      <c r="I43" s="12" t="s">
        <v>174</v>
      </c>
      <c r="J43" s="43" t="s">
        <v>184</v>
      </c>
      <c r="K43" s="43" t="s">
        <v>174</v>
      </c>
    </row>
    <row r="44" spans="1:11" ht="12.75">
      <c r="A44" s="16">
        <v>31111</v>
      </c>
      <c r="B44" s="17" t="s">
        <v>8</v>
      </c>
      <c r="C44" s="35">
        <v>3541562</v>
      </c>
      <c r="D44" s="35">
        <v>-67500</v>
      </c>
      <c r="E44" s="35">
        <f>C44+D44</f>
        <v>3474062</v>
      </c>
      <c r="F44" s="35"/>
      <c r="G44" s="35"/>
      <c r="H44" s="35"/>
      <c r="I44" s="35"/>
      <c r="J44" s="3"/>
      <c r="K44" s="3"/>
    </row>
    <row r="45" spans="1:11" ht="12.75">
      <c r="A45" s="10">
        <v>31113</v>
      </c>
      <c r="B45" s="11" t="s">
        <v>9</v>
      </c>
      <c r="C45" s="5"/>
      <c r="D45" s="5"/>
      <c r="E45" s="35">
        <f aca="true" t="shared" si="8" ref="E45:E68">C45+D45</f>
        <v>0</v>
      </c>
      <c r="F45" s="5"/>
      <c r="G45" s="5"/>
      <c r="H45" s="5"/>
      <c r="I45" s="5"/>
      <c r="J45" s="3"/>
      <c r="K45" s="3"/>
    </row>
    <row r="46" spans="1:11" ht="12.75">
      <c r="A46" s="10">
        <v>31114</v>
      </c>
      <c r="B46" s="11" t="s">
        <v>179</v>
      </c>
      <c r="C46" s="5"/>
      <c r="D46" s="5"/>
      <c r="E46" s="35">
        <f t="shared" si="8"/>
        <v>0</v>
      </c>
      <c r="F46" s="5"/>
      <c r="G46" s="5"/>
      <c r="H46" s="5"/>
      <c r="I46" s="5">
        <v>17908</v>
      </c>
      <c r="J46" s="3">
        <v>33100</v>
      </c>
      <c r="K46" s="30">
        <f>I46+J46</f>
        <v>51008</v>
      </c>
    </row>
    <row r="47" spans="1:11" ht="12.75">
      <c r="A47" s="10">
        <v>31117</v>
      </c>
      <c r="B47" s="11" t="s">
        <v>10</v>
      </c>
      <c r="C47" s="5">
        <v>19000</v>
      </c>
      <c r="D47" s="5"/>
      <c r="E47" s="35">
        <f t="shared" si="8"/>
        <v>19000</v>
      </c>
      <c r="F47" s="5"/>
      <c r="G47" s="5"/>
      <c r="H47" s="5"/>
      <c r="I47" s="5"/>
      <c r="J47" s="3"/>
      <c r="K47" s="30">
        <f aca="true" t="shared" si="9" ref="K47:K70">I47+J47</f>
        <v>0</v>
      </c>
    </row>
    <row r="48" spans="1:11" ht="12.75">
      <c r="A48" s="10">
        <v>31119</v>
      </c>
      <c r="B48" s="11" t="s">
        <v>11</v>
      </c>
      <c r="C48" s="5"/>
      <c r="D48" s="5"/>
      <c r="E48" s="35">
        <f t="shared" si="8"/>
        <v>0</v>
      </c>
      <c r="F48" s="1"/>
      <c r="G48" s="1"/>
      <c r="H48" s="1"/>
      <c r="I48" s="5"/>
      <c r="J48" s="3"/>
      <c r="K48" s="30">
        <f t="shared" si="9"/>
        <v>0</v>
      </c>
    </row>
    <row r="49" spans="1:11" ht="13.5">
      <c r="A49" s="12">
        <v>3111</v>
      </c>
      <c r="B49" s="22" t="s">
        <v>8</v>
      </c>
      <c r="C49" s="26">
        <f>SUM(C44:C48)</f>
        <v>3560562</v>
      </c>
      <c r="D49" s="26">
        <f>SUM(D44:D48)</f>
        <v>-67500</v>
      </c>
      <c r="E49" s="26">
        <f>SUM(E44:E48)</f>
        <v>3493062</v>
      </c>
      <c r="F49" s="37">
        <f>SUM(F44:F48)</f>
        <v>0</v>
      </c>
      <c r="G49" s="37"/>
      <c r="H49" s="37"/>
      <c r="I49" s="37">
        <f>SUM(I44:I48)</f>
        <v>17908</v>
      </c>
      <c r="J49" s="37">
        <f>SUM(J44:J48)</f>
        <v>33100</v>
      </c>
      <c r="K49" s="37">
        <f>SUM(K44:K48)</f>
        <v>51008</v>
      </c>
    </row>
    <row r="50" spans="1:11" ht="13.5">
      <c r="A50" s="12">
        <v>31131</v>
      </c>
      <c r="B50" s="22" t="s">
        <v>12</v>
      </c>
      <c r="C50" s="26">
        <v>78453</v>
      </c>
      <c r="D50" s="26">
        <v>-7800</v>
      </c>
      <c r="E50" s="35">
        <f t="shared" si="8"/>
        <v>70653</v>
      </c>
      <c r="F50" s="5"/>
      <c r="G50" s="5"/>
      <c r="H50" s="5"/>
      <c r="I50" s="5"/>
      <c r="J50" s="3"/>
      <c r="K50" s="30">
        <f t="shared" si="9"/>
        <v>0</v>
      </c>
    </row>
    <row r="51" spans="1:11" ht="13.5">
      <c r="A51" s="12">
        <v>311</v>
      </c>
      <c r="B51" s="22" t="s">
        <v>13</v>
      </c>
      <c r="C51" s="26">
        <f>SUM(C49:C50)</f>
        <v>3639015</v>
      </c>
      <c r="D51" s="26">
        <f>SUM(D49:D50)</f>
        <v>-75300</v>
      </c>
      <c r="E51" s="26">
        <f>SUM(E49:E50)</f>
        <v>3563715</v>
      </c>
      <c r="F51" s="37">
        <f>SUM(F49:F50)</f>
        <v>0</v>
      </c>
      <c r="G51" s="37"/>
      <c r="H51" s="37"/>
      <c r="I51" s="37">
        <f>SUM(I49:I50)</f>
        <v>17908</v>
      </c>
      <c r="J51" s="37">
        <f>SUM(J49:J50)</f>
        <v>33100</v>
      </c>
      <c r="K51" s="37">
        <f>SUM(K49:K50)</f>
        <v>51008</v>
      </c>
    </row>
    <row r="52" spans="1:11" ht="12.75">
      <c r="A52" s="10">
        <v>31212</v>
      </c>
      <c r="B52" s="11" t="s">
        <v>143</v>
      </c>
      <c r="C52" s="5">
        <v>10000</v>
      </c>
      <c r="D52" s="5"/>
      <c r="E52" s="35">
        <f t="shared" si="8"/>
        <v>10000</v>
      </c>
      <c r="F52" s="5"/>
      <c r="G52" s="5"/>
      <c r="H52" s="5"/>
      <c r="I52" s="5"/>
      <c r="J52" s="3"/>
      <c r="K52" s="30">
        <f t="shared" si="9"/>
        <v>0</v>
      </c>
    </row>
    <row r="53" spans="1:11" ht="12.75">
      <c r="A53" s="10">
        <v>31213</v>
      </c>
      <c r="B53" s="11" t="s">
        <v>144</v>
      </c>
      <c r="C53" s="5">
        <v>14000</v>
      </c>
      <c r="D53" s="5"/>
      <c r="E53" s="35">
        <f t="shared" si="8"/>
        <v>14000</v>
      </c>
      <c r="F53" s="5"/>
      <c r="G53" s="5"/>
      <c r="H53" s="5"/>
      <c r="I53" s="5"/>
      <c r="J53" s="3"/>
      <c r="K53" s="30">
        <f t="shared" si="9"/>
        <v>0</v>
      </c>
    </row>
    <row r="54" spans="1:11" ht="12.75">
      <c r="A54" s="10">
        <v>31214</v>
      </c>
      <c r="B54" s="11" t="s">
        <v>14</v>
      </c>
      <c r="C54" s="5">
        <v>12000</v>
      </c>
      <c r="D54" s="5">
        <v>38000</v>
      </c>
      <c r="E54" s="35">
        <f t="shared" si="8"/>
        <v>50000</v>
      </c>
      <c r="F54" s="5"/>
      <c r="G54" s="5"/>
      <c r="H54" s="5"/>
      <c r="I54" s="5"/>
      <c r="J54" s="3"/>
      <c r="K54" s="30">
        <f t="shared" si="9"/>
        <v>0</v>
      </c>
    </row>
    <row r="55" spans="1:11" ht="12.75">
      <c r="A55" s="10">
        <v>31215</v>
      </c>
      <c r="B55" s="11" t="s">
        <v>15</v>
      </c>
      <c r="C55" s="5">
        <v>15000</v>
      </c>
      <c r="D55" s="5"/>
      <c r="E55" s="35">
        <f t="shared" si="8"/>
        <v>15000</v>
      </c>
      <c r="F55" s="5"/>
      <c r="G55" s="5"/>
      <c r="H55" s="5"/>
      <c r="I55" s="5"/>
      <c r="J55" s="3"/>
      <c r="K55" s="30">
        <f t="shared" si="9"/>
        <v>0</v>
      </c>
    </row>
    <row r="56" spans="1:11" ht="12.75">
      <c r="A56" s="10">
        <v>31216</v>
      </c>
      <c r="B56" s="11" t="s">
        <v>165</v>
      </c>
      <c r="C56" s="5"/>
      <c r="D56" s="5"/>
      <c r="E56" s="35">
        <f t="shared" si="8"/>
        <v>0</v>
      </c>
      <c r="F56" s="5"/>
      <c r="G56" s="5"/>
      <c r="H56" s="5"/>
      <c r="I56" s="5"/>
      <c r="J56" s="3"/>
      <c r="K56" s="30">
        <f t="shared" si="9"/>
        <v>0</v>
      </c>
    </row>
    <row r="57" spans="1:11" ht="12.75">
      <c r="A57" s="10">
        <v>31219</v>
      </c>
      <c r="B57" s="3" t="s">
        <v>164</v>
      </c>
      <c r="C57" s="5">
        <v>4000</v>
      </c>
      <c r="D57" s="5"/>
      <c r="E57" s="35">
        <f t="shared" si="8"/>
        <v>4000</v>
      </c>
      <c r="F57" s="5"/>
      <c r="G57" s="5"/>
      <c r="H57" s="5"/>
      <c r="I57" s="5"/>
      <c r="J57" s="3"/>
      <c r="K57" s="30">
        <f t="shared" si="9"/>
        <v>0</v>
      </c>
    </row>
    <row r="58" spans="1:11" ht="13.5">
      <c r="A58" s="12">
        <v>312</v>
      </c>
      <c r="B58" s="22" t="s">
        <v>16</v>
      </c>
      <c r="C58" s="26">
        <f>SUM(C52:C57)</f>
        <v>55000</v>
      </c>
      <c r="D58" s="26">
        <f>SUM(D52:D57)</f>
        <v>38000</v>
      </c>
      <c r="E58" s="26">
        <f>SUM(E52:E57)</f>
        <v>93000</v>
      </c>
      <c r="F58" s="37">
        <f>SUM(F52:F57)</f>
        <v>0</v>
      </c>
      <c r="G58" s="37"/>
      <c r="H58" s="37"/>
      <c r="I58" s="37">
        <f>SUM(I52:I57)</f>
        <v>0</v>
      </c>
      <c r="J58" s="37">
        <f>SUM(J52:J57)</f>
        <v>0</v>
      </c>
      <c r="K58" s="37">
        <f>SUM(K52:K57)</f>
        <v>0</v>
      </c>
    </row>
    <row r="59" spans="1:11" ht="13.5">
      <c r="A59" s="12">
        <v>3131</v>
      </c>
      <c r="B59" s="22" t="s">
        <v>17</v>
      </c>
      <c r="C59" s="26"/>
      <c r="D59" s="26"/>
      <c r="E59" s="35">
        <f t="shared" si="8"/>
        <v>0</v>
      </c>
      <c r="F59" s="1"/>
      <c r="G59" s="1"/>
      <c r="H59" s="1"/>
      <c r="I59" s="5"/>
      <c r="J59" s="3"/>
      <c r="K59" s="30">
        <f t="shared" si="9"/>
        <v>0</v>
      </c>
    </row>
    <row r="60" spans="1:11" ht="12.75">
      <c r="A60" s="10">
        <v>31321</v>
      </c>
      <c r="B60" s="11" t="s">
        <v>18</v>
      </c>
      <c r="C60" s="5">
        <v>473072</v>
      </c>
      <c r="D60" s="5">
        <v>35000</v>
      </c>
      <c r="E60" s="35">
        <f t="shared" si="8"/>
        <v>508072</v>
      </c>
      <c r="F60" s="5"/>
      <c r="G60" s="5"/>
      <c r="H60" s="5"/>
      <c r="I60" s="5"/>
      <c r="J60" s="3"/>
      <c r="K60" s="30">
        <f t="shared" si="9"/>
        <v>0</v>
      </c>
    </row>
    <row r="61" spans="1:11" ht="12.75">
      <c r="A61" s="10">
        <v>31322</v>
      </c>
      <c r="B61" s="11" t="s">
        <v>19</v>
      </c>
      <c r="C61" s="5">
        <v>18195</v>
      </c>
      <c r="D61" s="5"/>
      <c r="E61" s="35">
        <f t="shared" si="8"/>
        <v>18195</v>
      </c>
      <c r="F61" s="1"/>
      <c r="G61" s="1"/>
      <c r="H61" s="1"/>
      <c r="I61" s="5"/>
      <c r="J61" s="3"/>
      <c r="K61" s="30">
        <f t="shared" si="9"/>
        <v>0</v>
      </c>
    </row>
    <row r="62" spans="1:11" ht="12.75">
      <c r="A62" s="10">
        <v>31323</v>
      </c>
      <c r="B62" s="11" t="s">
        <v>190</v>
      </c>
      <c r="C62" s="5"/>
      <c r="D62" s="5"/>
      <c r="E62" s="35">
        <f t="shared" si="8"/>
        <v>0</v>
      </c>
      <c r="F62" s="1"/>
      <c r="G62" s="1"/>
      <c r="H62" s="1"/>
      <c r="I62" s="5">
        <v>2328</v>
      </c>
      <c r="J62" s="3">
        <v>4650</v>
      </c>
      <c r="K62" s="30">
        <f t="shared" si="9"/>
        <v>6978</v>
      </c>
    </row>
    <row r="63" spans="1:11" ht="12.75">
      <c r="A63" s="10">
        <v>31324</v>
      </c>
      <c r="B63" s="11" t="s">
        <v>191</v>
      </c>
      <c r="C63" s="5"/>
      <c r="D63" s="5"/>
      <c r="E63" s="35">
        <f t="shared" si="8"/>
        <v>0</v>
      </c>
      <c r="F63" s="1"/>
      <c r="G63" s="1"/>
      <c r="H63" s="1"/>
      <c r="I63" s="5">
        <v>90</v>
      </c>
      <c r="J63" s="3">
        <v>170</v>
      </c>
      <c r="K63" s="30">
        <f t="shared" si="9"/>
        <v>260</v>
      </c>
    </row>
    <row r="64" spans="1:11" ht="12.75">
      <c r="A64" s="10">
        <v>31328</v>
      </c>
      <c r="B64" s="11" t="s">
        <v>20</v>
      </c>
      <c r="C64" s="5"/>
      <c r="D64" s="5"/>
      <c r="E64" s="35">
        <f t="shared" si="8"/>
        <v>0</v>
      </c>
      <c r="F64" s="1"/>
      <c r="G64" s="1"/>
      <c r="H64" s="1"/>
      <c r="I64" s="5"/>
      <c r="J64" s="3"/>
      <c r="K64" s="30">
        <f t="shared" si="9"/>
        <v>0</v>
      </c>
    </row>
    <row r="65" spans="1:11" ht="12.75">
      <c r="A65" s="10">
        <v>31329</v>
      </c>
      <c r="B65" s="11" t="s">
        <v>21</v>
      </c>
      <c r="C65" s="5"/>
      <c r="D65" s="5"/>
      <c r="E65" s="35">
        <f t="shared" si="8"/>
        <v>0</v>
      </c>
      <c r="F65" s="1"/>
      <c r="G65" s="1"/>
      <c r="H65" s="1"/>
      <c r="I65" s="5"/>
      <c r="J65" s="3"/>
      <c r="K65" s="30">
        <f t="shared" si="9"/>
        <v>0</v>
      </c>
    </row>
    <row r="66" spans="1:11" ht="13.5">
      <c r="A66" s="12">
        <v>3132</v>
      </c>
      <c r="B66" s="39" t="s">
        <v>18</v>
      </c>
      <c r="C66" s="26">
        <f>SUM(C60:C65)</f>
        <v>491267</v>
      </c>
      <c r="D66" s="26">
        <f>SUM(D60:D65)</f>
        <v>35000</v>
      </c>
      <c r="E66" s="26">
        <f>SUM(E60:E65)</f>
        <v>526267</v>
      </c>
      <c r="F66" s="26">
        <f>SUM(F60:F65)</f>
        <v>0</v>
      </c>
      <c r="G66" s="26"/>
      <c r="H66" s="26"/>
      <c r="I66" s="26">
        <f>SUM(I60:I65)</f>
        <v>2418</v>
      </c>
      <c r="J66" s="26">
        <f>SUM(J60:J65)</f>
        <v>4820</v>
      </c>
      <c r="K66" s="26">
        <f>SUM(K60:K65)</f>
        <v>7238</v>
      </c>
    </row>
    <row r="67" spans="1:11" ht="12.75">
      <c r="A67" s="16">
        <v>31332</v>
      </c>
      <c r="B67" s="17" t="s">
        <v>22</v>
      </c>
      <c r="C67" s="5">
        <v>58224</v>
      </c>
      <c r="D67" s="5"/>
      <c r="E67" s="35">
        <f t="shared" si="8"/>
        <v>58224</v>
      </c>
      <c r="F67" s="1"/>
      <c r="G67" s="1"/>
      <c r="H67" s="1"/>
      <c r="I67" s="5"/>
      <c r="J67" s="3"/>
      <c r="K67" s="30">
        <f t="shared" si="9"/>
        <v>0</v>
      </c>
    </row>
    <row r="68" spans="1:11" ht="12.75">
      <c r="A68" s="10">
        <v>31333</v>
      </c>
      <c r="B68" s="11" t="s">
        <v>23</v>
      </c>
      <c r="C68" s="5">
        <v>3639</v>
      </c>
      <c r="D68" s="5">
        <v>2300</v>
      </c>
      <c r="E68" s="35">
        <f t="shared" si="8"/>
        <v>5939</v>
      </c>
      <c r="F68" s="1"/>
      <c r="G68" s="1"/>
      <c r="H68" s="1"/>
      <c r="I68" s="5"/>
      <c r="J68" s="3"/>
      <c r="K68" s="30">
        <f t="shared" si="9"/>
        <v>0</v>
      </c>
    </row>
    <row r="69" spans="1:11" ht="12.75">
      <c r="A69" s="10">
        <v>31334</v>
      </c>
      <c r="B69" s="17" t="s">
        <v>180</v>
      </c>
      <c r="C69" s="5"/>
      <c r="D69" s="5"/>
      <c r="E69" s="5"/>
      <c r="F69" s="1"/>
      <c r="G69" s="1"/>
      <c r="H69" s="1"/>
      <c r="I69" s="5"/>
      <c r="J69" s="3">
        <v>820</v>
      </c>
      <c r="K69" s="30">
        <f t="shared" si="9"/>
        <v>820</v>
      </c>
    </row>
    <row r="70" spans="1:11" ht="12.75">
      <c r="A70" s="10">
        <v>31335</v>
      </c>
      <c r="B70" s="11" t="s">
        <v>181</v>
      </c>
      <c r="C70" s="5"/>
      <c r="D70" s="5"/>
      <c r="E70" s="5"/>
      <c r="F70" s="1"/>
      <c r="G70" s="1"/>
      <c r="H70" s="1"/>
      <c r="I70" s="5">
        <v>305</v>
      </c>
      <c r="J70" s="3"/>
      <c r="K70" s="30">
        <f t="shared" si="9"/>
        <v>305</v>
      </c>
    </row>
    <row r="71" spans="1:11" ht="12.75">
      <c r="A71" s="10">
        <v>31338</v>
      </c>
      <c r="B71" s="11" t="s">
        <v>24</v>
      </c>
      <c r="C71" s="5"/>
      <c r="D71" s="5"/>
      <c r="E71" s="5"/>
      <c r="F71" s="1"/>
      <c r="G71" s="1"/>
      <c r="H71" s="1"/>
      <c r="I71" s="5"/>
      <c r="J71" s="3"/>
      <c r="K71" s="3"/>
    </row>
    <row r="72" spans="1:11" ht="12.75">
      <c r="A72" s="10">
        <v>31339</v>
      </c>
      <c r="B72" s="11" t="s">
        <v>25</v>
      </c>
      <c r="C72" s="5"/>
      <c r="D72" s="5"/>
      <c r="E72" s="5"/>
      <c r="F72" s="1"/>
      <c r="G72" s="1"/>
      <c r="H72" s="1"/>
      <c r="I72" s="5"/>
      <c r="J72" s="3"/>
      <c r="K72" s="3"/>
    </row>
    <row r="73" spans="1:11" ht="13.5">
      <c r="A73" s="12">
        <v>3133</v>
      </c>
      <c r="B73" s="22" t="s">
        <v>22</v>
      </c>
      <c r="C73" s="26">
        <f aca="true" t="shared" si="10" ref="C73:K73">SUM(C67:C72)</f>
        <v>61863</v>
      </c>
      <c r="D73" s="26">
        <f t="shared" si="10"/>
        <v>2300</v>
      </c>
      <c r="E73" s="26">
        <f t="shared" si="10"/>
        <v>64163</v>
      </c>
      <c r="F73" s="26">
        <f t="shared" si="10"/>
        <v>0</v>
      </c>
      <c r="G73" s="26">
        <f t="shared" si="10"/>
        <v>0</v>
      </c>
      <c r="H73" s="26">
        <f t="shared" si="10"/>
        <v>0</v>
      </c>
      <c r="I73" s="26">
        <f t="shared" si="10"/>
        <v>305</v>
      </c>
      <c r="J73" s="26">
        <f t="shared" si="10"/>
        <v>820</v>
      </c>
      <c r="K73" s="26">
        <f t="shared" si="10"/>
        <v>1125</v>
      </c>
    </row>
    <row r="74" spans="1:11" ht="13.5">
      <c r="A74" s="12">
        <v>313</v>
      </c>
      <c r="B74" s="22" t="s">
        <v>26</v>
      </c>
      <c r="C74" s="26">
        <f aca="true" t="shared" si="11" ref="C74:K74">C66+C73</f>
        <v>553130</v>
      </c>
      <c r="D74" s="26">
        <f t="shared" si="11"/>
        <v>37300</v>
      </c>
      <c r="E74" s="26">
        <f t="shared" si="11"/>
        <v>590430</v>
      </c>
      <c r="F74" s="26">
        <f t="shared" si="11"/>
        <v>0</v>
      </c>
      <c r="G74" s="26">
        <f t="shared" si="11"/>
        <v>0</v>
      </c>
      <c r="H74" s="26">
        <f t="shared" si="11"/>
        <v>0</v>
      </c>
      <c r="I74" s="26">
        <f t="shared" si="11"/>
        <v>2723</v>
      </c>
      <c r="J74" s="26">
        <f t="shared" si="11"/>
        <v>5640</v>
      </c>
      <c r="K74" s="26">
        <f t="shared" si="11"/>
        <v>8363</v>
      </c>
    </row>
    <row r="75" spans="1:11" ht="12.75">
      <c r="A75" s="10">
        <v>32111</v>
      </c>
      <c r="B75" s="11" t="s">
        <v>27</v>
      </c>
      <c r="C75" s="5"/>
      <c r="D75" s="5"/>
      <c r="E75" s="5"/>
      <c r="F75" s="1">
        <v>8000</v>
      </c>
      <c r="G75" s="1">
        <v>-1000</v>
      </c>
      <c r="H75" s="1">
        <f>F75+G75</f>
        <v>7000</v>
      </c>
      <c r="I75" s="5">
        <v>3060</v>
      </c>
      <c r="J75" s="3"/>
      <c r="K75" s="30">
        <f>I75+J75</f>
        <v>3060</v>
      </c>
    </row>
    <row r="76" spans="1:11" ht="12.75">
      <c r="A76" s="10">
        <v>32112</v>
      </c>
      <c r="B76" s="11" t="s">
        <v>28</v>
      </c>
      <c r="C76" s="5"/>
      <c r="D76" s="5"/>
      <c r="E76" s="5"/>
      <c r="F76" s="1"/>
      <c r="G76" s="1"/>
      <c r="H76" s="1">
        <f aca="true" t="shared" si="12" ref="H76:H139">F76+G76</f>
        <v>0</v>
      </c>
      <c r="I76" s="5"/>
      <c r="J76" s="3">
        <v>3600</v>
      </c>
      <c r="K76" s="30">
        <f aca="true" t="shared" si="13" ref="K76:K139">I76+J76</f>
        <v>3600</v>
      </c>
    </row>
    <row r="77" spans="1:11" ht="12.75">
      <c r="A77" s="10">
        <v>32113</v>
      </c>
      <c r="B77" s="11" t="s">
        <v>29</v>
      </c>
      <c r="C77" s="5"/>
      <c r="D77" s="5"/>
      <c r="E77" s="5"/>
      <c r="F77" s="1">
        <v>4000</v>
      </c>
      <c r="G77" s="1">
        <v>-1400</v>
      </c>
      <c r="H77" s="1">
        <f t="shared" si="12"/>
        <v>2600</v>
      </c>
      <c r="I77" s="5"/>
      <c r="J77" s="3"/>
      <c r="K77" s="30">
        <f t="shared" si="13"/>
        <v>0</v>
      </c>
    </row>
    <row r="78" spans="1:11" ht="13.5">
      <c r="A78" s="12" t="s">
        <v>0</v>
      </c>
      <c r="B78" s="27" t="s">
        <v>1</v>
      </c>
      <c r="C78" s="12" t="s">
        <v>172</v>
      </c>
      <c r="D78" s="12" t="s">
        <v>182</v>
      </c>
      <c r="E78" s="12" t="s">
        <v>183</v>
      </c>
      <c r="F78" s="40" t="s">
        <v>173</v>
      </c>
      <c r="G78" s="40" t="s">
        <v>184</v>
      </c>
      <c r="H78" s="40" t="s">
        <v>173</v>
      </c>
      <c r="I78" s="12" t="s">
        <v>174</v>
      </c>
      <c r="J78" s="43" t="s">
        <v>184</v>
      </c>
      <c r="K78" s="43" t="s">
        <v>174</v>
      </c>
    </row>
    <row r="79" spans="1:11" ht="12.75">
      <c r="A79" s="10">
        <v>32114</v>
      </c>
      <c r="B79" s="11" t="s">
        <v>30</v>
      </c>
      <c r="C79" s="5"/>
      <c r="D79" s="5"/>
      <c r="E79" s="5"/>
      <c r="F79" s="1"/>
      <c r="G79" s="1"/>
      <c r="H79" s="1">
        <f t="shared" si="12"/>
        <v>0</v>
      </c>
      <c r="I79" s="5"/>
      <c r="J79" s="3">
        <v>8200</v>
      </c>
      <c r="K79" s="30">
        <f t="shared" si="13"/>
        <v>8200</v>
      </c>
    </row>
    <row r="80" spans="1:11" ht="12.75">
      <c r="A80" s="10">
        <v>32115</v>
      </c>
      <c r="B80" s="11" t="s">
        <v>31</v>
      </c>
      <c r="C80" s="5"/>
      <c r="D80" s="5"/>
      <c r="E80" s="5"/>
      <c r="F80" s="1">
        <v>7500</v>
      </c>
      <c r="G80" s="1">
        <v>0</v>
      </c>
      <c r="H80" s="1">
        <f t="shared" si="12"/>
        <v>7500</v>
      </c>
      <c r="I80" s="5"/>
      <c r="J80" s="3"/>
      <c r="K80" s="30">
        <f t="shared" si="13"/>
        <v>0</v>
      </c>
    </row>
    <row r="81" spans="1:11" ht="12.75">
      <c r="A81" s="10">
        <v>32116</v>
      </c>
      <c r="B81" s="11" t="s">
        <v>32</v>
      </c>
      <c r="C81" s="5"/>
      <c r="D81" s="5"/>
      <c r="E81" s="5"/>
      <c r="F81" s="1"/>
      <c r="G81" s="1"/>
      <c r="H81" s="1">
        <f t="shared" si="12"/>
        <v>0</v>
      </c>
      <c r="I81" s="5"/>
      <c r="J81" s="3">
        <v>4000</v>
      </c>
      <c r="K81" s="30">
        <f t="shared" si="13"/>
        <v>4000</v>
      </c>
    </row>
    <row r="82" spans="1:11" ht="12.75">
      <c r="A82" s="12">
        <v>3211</v>
      </c>
      <c r="B82" s="13" t="s">
        <v>33</v>
      </c>
      <c r="C82" s="26">
        <f>SUM(C75:C81)</f>
        <v>0</v>
      </c>
      <c r="D82" s="26"/>
      <c r="E82" s="26"/>
      <c r="F82" s="37">
        <f aca="true" t="shared" si="14" ref="F82:K82">SUM(F75:F81)</f>
        <v>19500</v>
      </c>
      <c r="G82" s="37">
        <f t="shared" si="14"/>
        <v>-2400</v>
      </c>
      <c r="H82" s="37">
        <f t="shared" si="14"/>
        <v>17100</v>
      </c>
      <c r="I82" s="37">
        <f t="shared" si="14"/>
        <v>3060</v>
      </c>
      <c r="J82" s="37">
        <f t="shared" si="14"/>
        <v>15800</v>
      </c>
      <c r="K82" s="37">
        <f t="shared" si="14"/>
        <v>18860</v>
      </c>
    </row>
    <row r="83" spans="1:11" ht="12.75">
      <c r="A83" s="12">
        <v>32121</v>
      </c>
      <c r="B83" s="13" t="s">
        <v>34</v>
      </c>
      <c r="C83" s="26"/>
      <c r="D83" s="26"/>
      <c r="E83" s="26"/>
      <c r="F83" s="5">
        <v>160000</v>
      </c>
      <c r="G83" s="5">
        <v>-43900</v>
      </c>
      <c r="H83" s="1">
        <f t="shared" si="12"/>
        <v>116100</v>
      </c>
      <c r="I83" s="26">
        <v>4800</v>
      </c>
      <c r="J83" s="3">
        <v>-4800</v>
      </c>
      <c r="K83" s="30">
        <f t="shared" si="13"/>
        <v>0</v>
      </c>
    </row>
    <row r="84" spans="1:11" ht="12.75">
      <c r="A84" s="12">
        <v>32124</v>
      </c>
      <c r="B84" s="13" t="s">
        <v>192</v>
      </c>
      <c r="C84" s="26"/>
      <c r="D84" s="26"/>
      <c r="E84" s="26"/>
      <c r="F84" s="5"/>
      <c r="G84" s="5"/>
      <c r="H84" s="1"/>
      <c r="I84" s="26"/>
      <c r="J84" s="3">
        <v>4320</v>
      </c>
      <c r="K84" s="30">
        <f t="shared" si="13"/>
        <v>4320</v>
      </c>
    </row>
    <row r="85" spans="1:11" ht="12.75">
      <c r="A85" s="10">
        <v>32131</v>
      </c>
      <c r="B85" s="11" t="s">
        <v>35</v>
      </c>
      <c r="C85" s="5"/>
      <c r="D85" s="5"/>
      <c r="E85" s="5"/>
      <c r="F85" s="5">
        <v>1500</v>
      </c>
      <c r="G85" s="5">
        <v>2500</v>
      </c>
      <c r="H85" s="1">
        <f t="shared" si="12"/>
        <v>4000</v>
      </c>
      <c r="I85" s="5"/>
      <c r="J85" s="3">
        <v>5500</v>
      </c>
      <c r="K85" s="30">
        <f t="shared" si="13"/>
        <v>5500</v>
      </c>
    </row>
    <row r="86" spans="1:11" ht="12.75">
      <c r="A86" s="10">
        <v>32132</v>
      </c>
      <c r="B86" s="11" t="s">
        <v>36</v>
      </c>
      <c r="C86" s="5"/>
      <c r="D86" s="5"/>
      <c r="E86" s="5"/>
      <c r="F86" s="1"/>
      <c r="G86" s="1">
        <v>3400</v>
      </c>
      <c r="H86" s="1">
        <f t="shared" si="12"/>
        <v>3400</v>
      </c>
      <c r="I86" s="5"/>
      <c r="J86" s="3"/>
      <c r="K86" s="30">
        <f t="shared" si="13"/>
        <v>0</v>
      </c>
    </row>
    <row r="87" spans="1:11" ht="12.75">
      <c r="A87" s="12">
        <v>3213</v>
      </c>
      <c r="B87" s="13" t="s">
        <v>37</v>
      </c>
      <c r="C87" s="26">
        <f>C85+C86</f>
        <v>0</v>
      </c>
      <c r="D87" s="26"/>
      <c r="E87" s="26"/>
      <c r="F87" s="37">
        <f>F85+F86</f>
        <v>1500</v>
      </c>
      <c r="G87" s="37">
        <f>G85+G86</f>
        <v>5900</v>
      </c>
      <c r="H87" s="37">
        <f>H85+H86</f>
        <v>7400</v>
      </c>
      <c r="I87" s="37">
        <f>I85+I86</f>
        <v>0</v>
      </c>
      <c r="J87" s="3"/>
      <c r="K87" s="30">
        <f t="shared" si="13"/>
        <v>0</v>
      </c>
    </row>
    <row r="88" spans="1:11" ht="12.75">
      <c r="A88" s="12">
        <v>321</v>
      </c>
      <c r="B88" s="13" t="s">
        <v>38</v>
      </c>
      <c r="C88" s="26">
        <f>C82+C83+C87</f>
        <v>0</v>
      </c>
      <c r="D88" s="26"/>
      <c r="E88" s="26"/>
      <c r="F88" s="37">
        <f>F82+F83+F87</f>
        <v>181000</v>
      </c>
      <c r="G88" s="37">
        <f>G82+G83+G87</f>
        <v>-40400</v>
      </c>
      <c r="H88" s="37">
        <f>H82+H83+H87</f>
        <v>140600</v>
      </c>
      <c r="I88" s="37">
        <f>I82+I83+I87+I84</f>
        <v>7860</v>
      </c>
      <c r="J88" s="37">
        <f>J82+J83+J87+J84+J85</f>
        <v>20820</v>
      </c>
      <c r="K88" s="37">
        <f>K82+K83+K87+K84+K85</f>
        <v>28680</v>
      </c>
    </row>
    <row r="89" spans="1:11" ht="12.75">
      <c r="A89" s="10">
        <v>32211</v>
      </c>
      <c r="B89" s="11" t="s">
        <v>39</v>
      </c>
      <c r="C89" s="5"/>
      <c r="D89" s="5"/>
      <c r="E89" s="5"/>
      <c r="F89" s="5">
        <v>9000</v>
      </c>
      <c r="G89" s="5"/>
      <c r="H89" s="1">
        <f t="shared" si="12"/>
        <v>9000</v>
      </c>
      <c r="I89" s="5"/>
      <c r="J89" s="3"/>
      <c r="K89" s="30">
        <f t="shared" si="13"/>
        <v>0</v>
      </c>
    </row>
    <row r="90" spans="1:11" ht="12.75">
      <c r="A90" s="10">
        <v>32212</v>
      </c>
      <c r="B90" s="11" t="s">
        <v>40</v>
      </c>
      <c r="C90" s="5"/>
      <c r="D90" s="5"/>
      <c r="E90" s="5"/>
      <c r="F90" s="5">
        <v>3500</v>
      </c>
      <c r="G90" s="5"/>
      <c r="H90" s="1">
        <f t="shared" si="12"/>
        <v>3500</v>
      </c>
      <c r="I90" s="5">
        <v>26000</v>
      </c>
      <c r="J90" s="3"/>
      <c r="K90" s="30">
        <f t="shared" si="13"/>
        <v>26000</v>
      </c>
    </row>
    <row r="91" spans="1:11" ht="12.75">
      <c r="A91" s="10">
        <v>32214</v>
      </c>
      <c r="B91" s="11" t="s">
        <v>41</v>
      </c>
      <c r="C91" s="5"/>
      <c r="D91" s="5"/>
      <c r="E91" s="5"/>
      <c r="F91" s="5">
        <v>9000</v>
      </c>
      <c r="G91" s="5">
        <v>-600</v>
      </c>
      <c r="H91" s="1">
        <f t="shared" si="12"/>
        <v>8400</v>
      </c>
      <c r="I91" s="5"/>
      <c r="J91" s="3"/>
      <c r="K91" s="30">
        <f t="shared" si="13"/>
        <v>0</v>
      </c>
    </row>
    <row r="92" spans="1:11" ht="12.75">
      <c r="A92" s="10">
        <v>32216</v>
      </c>
      <c r="B92" s="11" t="s">
        <v>43</v>
      </c>
      <c r="C92" s="5"/>
      <c r="D92" s="5"/>
      <c r="E92" s="5"/>
      <c r="F92" s="5">
        <v>7000</v>
      </c>
      <c r="G92" s="5">
        <v>600</v>
      </c>
      <c r="H92" s="1">
        <f t="shared" si="12"/>
        <v>7600</v>
      </c>
      <c r="I92" s="5"/>
      <c r="J92" s="3"/>
      <c r="K92" s="30">
        <f t="shared" si="13"/>
        <v>0</v>
      </c>
    </row>
    <row r="93" spans="1:11" ht="12.75">
      <c r="A93" s="10">
        <v>322191</v>
      </c>
      <c r="B93" s="11" t="s">
        <v>44</v>
      </c>
      <c r="C93" s="5"/>
      <c r="D93" s="5"/>
      <c r="E93" s="5"/>
      <c r="F93" s="5">
        <v>6000</v>
      </c>
      <c r="G93" s="5">
        <v>-3000</v>
      </c>
      <c r="H93" s="1">
        <f t="shared" si="12"/>
        <v>3000</v>
      </c>
      <c r="I93" s="5"/>
      <c r="J93" s="3"/>
      <c r="K93" s="30">
        <f t="shared" si="13"/>
        <v>0</v>
      </c>
    </row>
    <row r="94" spans="1:11" ht="12.75">
      <c r="A94" s="10">
        <v>322192</v>
      </c>
      <c r="B94" s="11" t="s">
        <v>45</v>
      </c>
      <c r="C94" s="5"/>
      <c r="D94" s="5"/>
      <c r="E94" s="5"/>
      <c r="F94" s="5">
        <v>4500</v>
      </c>
      <c r="G94" s="5">
        <v>-500</v>
      </c>
      <c r="H94" s="1">
        <f t="shared" si="12"/>
        <v>4000</v>
      </c>
      <c r="I94" s="5"/>
      <c r="J94" s="3"/>
      <c r="K94" s="30">
        <f t="shared" si="13"/>
        <v>0</v>
      </c>
    </row>
    <row r="95" spans="1:11" ht="12.75">
      <c r="A95" s="10">
        <v>322193</v>
      </c>
      <c r="B95" s="11" t="s">
        <v>46</v>
      </c>
      <c r="C95" s="5"/>
      <c r="D95" s="5"/>
      <c r="E95" s="5"/>
      <c r="F95" s="5">
        <v>11000</v>
      </c>
      <c r="G95" s="5">
        <v>5500</v>
      </c>
      <c r="H95" s="1">
        <f t="shared" si="12"/>
        <v>16500</v>
      </c>
      <c r="I95" s="5">
        <v>1000</v>
      </c>
      <c r="J95" s="3"/>
      <c r="K95" s="30">
        <f t="shared" si="13"/>
        <v>1000</v>
      </c>
    </row>
    <row r="96" spans="1:11" ht="13.5">
      <c r="A96" s="12">
        <v>32219</v>
      </c>
      <c r="B96" s="22" t="s">
        <v>47</v>
      </c>
      <c r="C96" s="26">
        <f>SUM(C93:C95)</f>
        <v>0</v>
      </c>
      <c r="D96" s="26"/>
      <c r="E96" s="26"/>
      <c r="F96" s="37">
        <f aca="true" t="shared" si="15" ref="F96:K96">SUM(F93:F95)</f>
        <v>21500</v>
      </c>
      <c r="G96" s="37">
        <f t="shared" si="15"/>
        <v>2000</v>
      </c>
      <c r="H96" s="37">
        <f t="shared" si="15"/>
        <v>23500</v>
      </c>
      <c r="I96" s="37">
        <f t="shared" si="15"/>
        <v>1000</v>
      </c>
      <c r="J96" s="37">
        <f t="shared" si="15"/>
        <v>0</v>
      </c>
      <c r="K96" s="37">
        <f t="shared" si="15"/>
        <v>1000</v>
      </c>
    </row>
    <row r="97" spans="1:11" ht="13.5">
      <c r="A97" s="12">
        <v>3221</v>
      </c>
      <c r="B97" s="22" t="s">
        <v>48</v>
      </c>
      <c r="C97" s="26">
        <f>SUM(C89:C92)+C96</f>
        <v>0</v>
      </c>
      <c r="D97" s="26"/>
      <c r="E97" s="26"/>
      <c r="F97" s="37">
        <f aca="true" t="shared" si="16" ref="F97:K97">SUM(F89:F92)+F96</f>
        <v>50000</v>
      </c>
      <c r="G97" s="37">
        <f t="shared" si="16"/>
        <v>2000</v>
      </c>
      <c r="H97" s="37">
        <f t="shared" si="16"/>
        <v>52000</v>
      </c>
      <c r="I97" s="37">
        <f t="shared" si="16"/>
        <v>27000</v>
      </c>
      <c r="J97" s="37">
        <f t="shared" si="16"/>
        <v>0</v>
      </c>
      <c r="K97" s="37">
        <f t="shared" si="16"/>
        <v>27000</v>
      </c>
    </row>
    <row r="98" spans="1:11" ht="12.75">
      <c r="A98" s="12">
        <v>3222</v>
      </c>
      <c r="B98" s="13" t="s">
        <v>49</v>
      </c>
      <c r="C98" s="5"/>
      <c r="D98" s="5"/>
      <c r="E98" s="5"/>
      <c r="F98" s="1"/>
      <c r="G98" s="1"/>
      <c r="H98" s="1">
        <f t="shared" si="12"/>
        <v>0</v>
      </c>
      <c r="I98" s="5"/>
      <c r="J98" s="3"/>
      <c r="K98" s="30">
        <f t="shared" si="13"/>
        <v>0</v>
      </c>
    </row>
    <row r="99" spans="1:11" ht="12.75">
      <c r="A99" s="10">
        <v>32231</v>
      </c>
      <c r="B99" s="11" t="s">
        <v>50</v>
      </c>
      <c r="C99" s="5"/>
      <c r="D99" s="5"/>
      <c r="E99" s="5"/>
      <c r="F99" s="5">
        <v>45000</v>
      </c>
      <c r="G99" s="5">
        <v>4750</v>
      </c>
      <c r="H99" s="1">
        <f t="shared" si="12"/>
        <v>49750</v>
      </c>
      <c r="I99" s="5"/>
      <c r="J99" s="3"/>
      <c r="K99" s="30">
        <f t="shared" si="13"/>
        <v>0</v>
      </c>
    </row>
    <row r="100" spans="1:11" ht="12.75">
      <c r="A100" s="10">
        <v>32233</v>
      </c>
      <c r="B100" s="11" t="s">
        <v>51</v>
      </c>
      <c r="C100" s="5"/>
      <c r="D100" s="5"/>
      <c r="E100" s="5"/>
      <c r="F100" s="5">
        <v>100000</v>
      </c>
      <c r="G100" s="5">
        <v>10500</v>
      </c>
      <c r="H100" s="1">
        <f t="shared" si="12"/>
        <v>110500</v>
      </c>
      <c r="I100" s="5"/>
      <c r="J100" s="3"/>
      <c r="K100" s="30">
        <f t="shared" si="13"/>
        <v>0</v>
      </c>
    </row>
    <row r="101" spans="1:11" ht="12.75">
      <c r="A101" s="10">
        <v>32234</v>
      </c>
      <c r="B101" s="11" t="s">
        <v>52</v>
      </c>
      <c r="C101" s="5"/>
      <c r="D101" s="5"/>
      <c r="E101" s="5"/>
      <c r="F101" s="1"/>
      <c r="G101" s="1"/>
      <c r="H101" s="1">
        <f t="shared" si="12"/>
        <v>0</v>
      </c>
      <c r="I101" s="5"/>
      <c r="J101" s="3"/>
      <c r="K101" s="30">
        <f t="shared" si="13"/>
        <v>0</v>
      </c>
    </row>
    <row r="102" spans="1:11" ht="13.5">
      <c r="A102" s="12">
        <v>3223</v>
      </c>
      <c r="B102" s="22" t="s">
        <v>53</v>
      </c>
      <c r="C102" s="26">
        <f>SUM(C99:C101)</f>
        <v>0</v>
      </c>
      <c r="D102" s="26"/>
      <c r="E102" s="26"/>
      <c r="F102" s="37">
        <f aca="true" t="shared" si="17" ref="F102:K102">SUM(F99:F101)</f>
        <v>145000</v>
      </c>
      <c r="G102" s="37">
        <f t="shared" si="17"/>
        <v>15250</v>
      </c>
      <c r="H102" s="37">
        <f t="shared" si="17"/>
        <v>160250</v>
      </c>
      <c r="I102" s="37">
        <f t="shared" si="17"/>
        <v>0</v>
      </c>
      <c r="J102" s="37">
        <f t="shared" si="17"/>
        <v>0</v>
      </c>
      <c r="K102" s="37">
        <f t="shared" si="17"/>
        <v>0</v>
      </c>
    </row>
    <row r="103" spans="1:11" ht="12.75">
      <c r="A103" s="10">
        <v>32241</v>
      </c>
      <c r="B103" s="11" t="s">
        <v>54</v>
      </c>
      <c r="C103" s="5"/>
      <c r="D103" s="5"/>
      <c r="E103" s="5"/>
      <c r="F103" s="1"/>
      <c r="G103" s="1"/>
      <c r="H103" s="1">
        <f t="shared" si="12"/>
        <v>0</v>
      </c>
      <c r="I103" s="5"/>
      <c r="J103" s="3"/>
      <c r="K103" s="30">
        <f t="shared" si="13"/>
        <v>0</v>
      </c>
    </row>
    <row r="104" spans="1:11" ht="12.75">
      <c r="A104" s="10">
        <v>322421</v>
      </c>
      <c r="B104" s="11" t="s">
        <v>55</v>
      </c>
      <c r="C104" s="5"/>
      <c r="D104" s="5"/>
      <c r="E104" s="5"/>
      <c r="F104" s="5">
        <v>2000</v>
      </c>
      <c r="G104" s="5">
        <v>-200</v>
      </c>
      <c r="H104" s="1">
        <f t="shared" si="12"/>
        <v>1800</v>
      </c>
      <c r="I104" s="5"/>
      <c r="J104" s="3"/>
      <c r="K104" s="30">
        <f t="shared" si="13"/>
        <v>0</v>
      </c>
    </row>
    <row r="105" spans="1:11" ht="12.75">
      <c r="A105" s="10">
        <v>322422</v>
      </c>
      <c r="B105" s="11" t="s">
        <v>56</v>
      </c>
      <c r="C105" s="5"/>
      <c r="D105" s="5"/>
      <c r="E105" s="5"/>
      <c r="F105" s="1">
        <v>9000</v>
      </c>
      <c r="G105" s="1">
        <v>3000</v>
      </c>
      <c r="H105" s="1">
        <f t="shared" si="12"/>
        <v>12000</v>
      </c>
      <c r="I105" s="5"/>
      <c r="J105" s="3"/>
      <c r="K105" s="30">
        <f t="shared" si="13"/>
        <v>0</v>
      </c>
    </row>
    <row r="106" spans="1:11" ht="12.75">
      <c r="A106" s="10">
        <v>322423</v>
      </c>
      <c r="B106" s="11" t="s">
        <v>57</v>
      </c>
      <c r="C106" s="5"/>
      <c r="D106" s="5"/>
      <c r="E106" s="5"/>
      <c r="F106" s="5">
        <v>2000</v>
      </c>
      <c r="G106" s="5">
        <v>-800</v>
      </c>
      <c r="H106" s="1">
        <f t="shared" si="12"/>
        <v>1200</v>
      </c>
      <c r="I106" s="5"/>
      <c r="J106" s="3"/>
      <c r="K106" s="30">
        <f t="shared" si="13"/>
        <v>0</v>
      </c>
    </row>
    <row r="107" spans="1:11" ht="12.75">
      <c r="A107" s="10">
        <v>322424</v>
      </c>
      <c r="B107" s="11" t="s">
        <v>58</v>
      </c>
      <c r="C107" s="5"/>
      <c r="D107" s="5"/>
      <c r="E107" s="5"/>
      <c r="F107" s="1">
        <v>4500</v>
      </c>
      <c r="G107" s="1">
        <v>-2000</v>
      </c>
      <c r="H107" s="1">
        <f t="shared" si="12"/>
        <v>2500</v>
      </c>
      <c r="I107" s="5">
        <v>1000</v>
      </c>
      <c r="J107" s="3"/>
      <c r="K107" s="30">
        <f t="shared" si="13"/>
        <v>1000</v>
      </c>
    </row>
    <row r="108" spans="1:11" ht="13.5">
      <c r="A108" s="12">
        <v>32242</v>
      </c>
      <c r="B108" s="22" t="s">
        <v>59</v>
      </c>
      <c r="C108" s="26">
        <f>SUM(C104:C107)</f>
        <v>0</v>
      </c>
      <c r="D108" s="26"/>
      <c r="E108" s="26"/>
      <c r="F108" s="37">
        <f aca="true" t="shared" si="18" ref="F108:K108">SUM(F104:F107)</f>
        <v>17500</v>
      </c>
      <c r="G108" s="37">
        <f t="shared" si="18"/>
        <v>0</v>
      </c>
      <c r="H108" s="37">
        <f t="shared" si="18"/>
        <v>17500</v>
      </c>
      <c r="I108" s="37">
        <f t="shared" si="18"/>
        <v>1000</v>
      </c>
      <c r="J108" s="37">
        <f t="shared" si="18"/>
        <v>0</v>
      </c>
      <c r="K108" s="37">
        <f t="shared" si="18"/>
        <v>1000</v>
      </c>
    </row>
    <row r="109" spans="1:11" ht="12.75">
      <c r="A109" s="10">
        <v>32244</v>
      </c>
      <c r="B109" s="11" t="s">
        <v>60</v>
      </c>
      <c r="C109" s="5"/>
      <c r="D109" s="5"/>
      <c r="E109" s="5"/>
      <c r="F109" s="32"/>
      <c r="G109" s="32"/>
      <c r="H109" s="1">
        <f t="shared" si="12"/>
        <v>0</v>
      </c>
      <c r="I109" s="5"/>
      <c r="J109" s="3"/>
      <c r="K109" s="30">
        <f t="shared" si="13"/>
        <v>0</v>
      </c>
    </row>
    <row r="110" spans="1:11" ht="13.5">
      <c r="A110" s="12">
        <v>3224</v>
      </c>
      <c r="B110" s="22" t="s">
        <v>61</v>
      </c>
      <c r="C110" s="26">
        <f>C108+C103+C109</f>
        <v>0</v>
      </c>
      <c r="D110" s="26"/>
      <c r="E110" s="26"/>
      <c r="F110" s="37">
        <f aca="true" t="shared" si="19" ref="F110:K110">F108+F103+F109</f>
        <v>17500</v>
      </c>
      <c r="G110" s="37">
        <f t="shared" si="19"/>
        <v>0</v>
      </c>
      <c r="H110" s="37">
        <f t="shared" si="19"/>
        <v>17500</v>
      </c>
      <c r="I110" s="37">
        <f t="shared" si="19"/>
        <v>1000</v>
      </c>
      <c r="J110" s="37">
        <f t="shared" si="19"/>
        <v>0</v>
      </c>
      <c r="K110" s="37">
        <f t="shared" si="19"/>
        <v>1000</v>
      </c>
    </row>
    <row r="111" spans="1:11" ht="12.75">
      <c r="A111" s="12">
        <v>32251</v>
      </c>
      <c r="B111" s="13" t="s">
        <v>62</v>
      </c>
      <c r="C111" s="5"/>
      <c r="D111" s="5"/>
      <c r="E111" s="5"/>
      <c r="F111" s="5">
        <v>1500</v>
      </c>
      <c r="G111" s="5">
        <v>7500</v>
      </c>
      <c r="H111" s="1">
        <f t="shared" si="12"/>
        <v>9000</v>
      </c>
      <c r="I111" s="5"/>
      <c r="J111" s="3">
        <v>2000</v>
      </c>
      <c r="K111" s="30">
        <f t="shared" si="13"/>
        <v>2000</v>
      </c>
    </row>
    <row r="112" spans="1:11" ht="12.75">
      <c r="A112" s="10">
        <v>32271</v>
      </c>
      <c r="B112" s="11" t="s">
        <v>42</v>
      </c>
      <c r="C112" s="5"/>
      <c r="D112" s="5"/>
      <c r="E112" s="5"/>
      <c r="F112" s="1">
        <v>4000</v>
      </c>
      <c r="G112" s="1">
        <v>-1000</v>
      </c>
      <c r="H112" s="1">
        <f t="shared" si="12"/>
        <v>3000</v>
      </c>
      <c r="I112" s="5"/>
      <c r="J112" s="3"/>
      <c r="K112" s="30">
        <f t="shared" si="13"/>
        <v>0</v>
      </c>
    </row>
    <row r="113" spans="1:11" ht="13.5">
      <c r="A113" s="12">
        <v>322</v>
      </c>
      <c r="B113" s="22" t="s">
        <v>63</v>
      </c>
      <c r="C113" s="26">
        <f>C97+C102+C110+C111+C112</f>
        <v>0</v>
      </c>
      <c r="D113" s="26"/>
      <c r="E113" s="26"/>
      <c r="F113" s="37">
        <f aca="true" t="shared" si="20" ref="F113:K113">F97+F102+F110+F111+F112</f>
        <v>218000</v>
      </c>
      <c r="G113" s="37">
        <f t="shared" si="20"/>
        <v>23750</v>
      </c>
      <c r="H113" s="37">
        <f t="shared" si="20"/>
        <v>241750</v>
      </c>
      <c r="I113" s="37">
        <f t="shared" si="20"/>
        <v>28000</v>
      </c>
      <c r="J113" s="37">
        <f t="shared" si="20"/>
        <v>2000</v>
      </c>
      <c r="K113" s="37">
        <f t="shared" si="20"/>
        <v>30000</v>
      </c>
    </row>
    <row r="114" spans="1:11" ht="12.75">
      <c r="A114" s="16">
        <v>32311</v>
      </c>
      <c r="B114" s="17" t="s">
        <v>64</v>
      </c>
      <c r="C114" s="5"/>
      <c r="D114" s="5"/>
      <c r="E114" s="5"/>
      <c r="F114" s="1">
        <v>16500</v>
      </c>
      <c r="G114" s="1">
        <v>-8000</v>
      </c>
      <c r="H114" s="1">
        <f t="shared" si="12"/>
        <v>8500</v>
      </c>
      <c r="I114" s="5"/>
      <c r="J114" s="3"/>
      <c r="K114" s="30">
        <f t="shared" si="13"/>
        <v>0</v>
      </c>
    </row>
    <row r="115" spans="1:11" ht="12.75">
      <c r="A115" s="10">
        <v>32312</v>
      </c>
      <c r="B115" s="11" t="s">
        <v>65</v>
      </c>
      <c r="C115" s="5"/>
      <c r="D115" s="5"/>
      <c r="E115" s="5"/>
      <c r="F115" s="1"/>
      <c r="G115" s="1"/>
      <c r="H115" s="1">
        <f t="shared" si="12"/>
        <v>0</v>
      </c>
      <c r="I115" s="5"/>
      <c r="J115" s="3"/>
      <c r="K115" s="30">
        <f t="shared" si="13"/>
        <v>0</v>
      </c>
    </row>
    <row r="116" spans="1:11" ht="13.5">
      <c r="A116" s="12" t="s">
        <v>0</v>
      </c>
      <c r="B116" s="27" t="s">
        <v>1</v>
      </c>
      <c r="C116" s="12" t="s">
        <v>172</v>
      </c>
      <c r="D116" s="12" t="s">
        <v>182</v>
      </c>
      <c r="E116" s="12" t="s">
        <v>183</v>
      </c>
      <c r="F116" s="40" t="s">
        <v>173</v>
      </c>
      <c r="G116" s="40" t="s">
        <v>184</v>
      </c>
      <c r="H116" s="40" t="s">
        <v>173</v>
      </c>
      <c r="I116" s="12" t="s">
        <v>174</v>
      </c>
      <c r="J116" s="43" t="s">
        <v>184</v>
      </c>
      <c r="K116" s="43" t="s">
        <v>174</v>
      </c>
    </row>
    <row r="117" spans="1:11" ht="12.75">
      <c r="A117" s="10">
        <v>32313</v>
      </c>
      <c r="B117" s="11" t="s">
        <v>66</v>
      </c>
      <c r="C117" s="5"/>
      <c r="D117" s="5"/>
      <c r="E117" s="5"/>
      <c r="F117" s="5">
        <v>8500</v>
      </c>
      <c r="G117" s="5">
        <v>-1750</v>
      </c>
      <c r="H117" s="1">
        <f t="shared" si="12"/>
        <v>6750</v>
      </c>
      <c r="I117" s="5"/>
      <c r="J117" s="3"/>
      <c r="K117" s="30">
        <f t="shared" si="13"/>
        <v>0</v>
      </c>
    </row>
    <row r="118" spans="1:11" ht="12.75">
      <c r="A118" s="10">
        <v>32319</v>
      </c>
      <c r="B118" s="11" t="s">
        <v>67</v>
      </c>
      <c r="C118" s="5"/>
      <c r="D118" s="5"/>
      <c r="E118" s="5"/>
      <c r="F118" s="5">
        <v>2000</v>
      </c>
      <c r="G118" s="5"/>
      <c r="H118" s="1">
        <f t="shared" si="12"/>
        <v>2000</v>
      </c>
      <c r="I118" s="5">
        <v>15320</v>
      </c>
      <c r="J118" s="3"/>
      <c r="K118" s="30">
        <f t="shared" si="13"/>
        <v>15320</v>
      </c>
    </row>
    <row r="119" spans="1:11" ht="13.5">
      <c r="A119" s="12">
        <v>3231</v>
      </c>
      <c r="B119" s="22" t="s">
        <v>68</v>
      </c>
      <c r="C119" s="26">
        <f>SUM(C114:C118)</f>
        <v>0</v>
      </c>
      <c r="D119" s="26"/>
      <c r="E119" s="26"/>
      <c r="F119" s="37">
        <f aca="true" t="shared" si="21" ref="F119:K119">SUM(F114:F118)</f>
        <v>27000</v>
      </c>
      <c r="G119" s="37">
        <f t="shared" si="21"/>
        <v>-9750</v>
      </c>
      <c r="H119" s="37">
        <f t="shared" si="21"/>
        <v>17250</v>
      </c>
      <c r="I119" s="37">
        <f t="shared" si="21"/>
        <v>15320</v>
      </c>
      <c r="J119" s="37">
        <f t="shared" si="21"/>
        <v>0</v>
      </c>
      <c r="K119" s="37">
        <f t="shared" si="21"/>
        <v>15320</v>
      </c>
    </row>
    <row r="120" spans="1:11" ht="12.75">
      <c r="A120" s="10">
        <v>32321</v>
      </c>
      <c r="B120" s="11" t="s">
        <v>69</v>
      </c>
      <c r="C120" s="5"/>
      <c r="D120" s="5"/>
      <c r="E120" s="5"/>
      <c r="F120" s="5"/>
      <c r="G120" s="5"/>
      <c r="H120" s="1">
        <f t="shared" si="12"/>
        <v>0</v>
      </c>
      <c r="I120" s="5"/>
      <c r="J120" s="3"/>
      <c r="K120" s="30">
        <f t="shared" si="13"/>
        <v>0</v>
      </c>
    </row>
    <row r="121" spans="1:11" ht="12.75">
      <c r="A121" s="10">
        <v>323221</v>
      </c>
      <c r="B121" s="11" t="s">
        <v>70</v>
      </c>
      <c r="C121" s="5"/>
      <c r="D121" s="5"/>
      <c r="E121" s="5"/>
      <c r="F121" s="5">
        <v>3000</v>
      </c>
      <c r="G121" s="5"/>
      <c r="H121" s="1">
        <f t="shared" si="12"/>
        <v>3000</v>
      </c>
      <c r="I121" s="5"/>
      <c r="J121" s="3"/>
      <c r="K121" s="30">
        <f t="shared" si="13"/>
        <v>0</v>
      </c>
    </row>
    <row r="122" spans="1:11" ht="12.75">
      <c r="A122" s="10">
        <v>323222</v>
      </c>
      <c r="B122" s="11" t="s">
        <v>71</v>
      </c>
      <c r="C122" s="5"/>
      <c r="D122" s="5"/>
      <c r="E122" s="5"/>
      <c r="F122" s="5">
        <v>2500</v>
      </c>
      <c r="G122" s="5">
        <v>9000</v>
      </c>
      <c r="H122" s="1">
        <f t="shared" si="12"/>
        <v>11500</v>
      </c>
      <c r="I122" s="5"/>
      <c r="J122" s="3"/>
      <c r="K122" s="30">
        <f t="shared" si="13"/>
        <v>0</v>
      </c>
    </row>
    <row r="123" spans="1:11" ht="12.75">
      <c r="A123" s="10">
        <v>323223</v>
      </c>
      <c r="B123" s="11" t="s">
        <v>72</v>
      </c>
      <c r="C123" s="5"/>
      <c r="D123" s="5"/>
      <c r="E123" s="5"/>
      <c r="F123" s="5"/>
      <c r="G123" s="5"/>
      <c r="H123" s="1">
        <f t="shared" si="12"/>
        <v>0</v>
      </c>
      <c r="I123" s="5"/>
      <c r="J123" s="3"/>
      <c r="K123" s="30">
        <f t="shared" si="13"/>
        <v>0</v>
      </c>
    </row>
    <row r="124" spans="1:11" ht="13.5" thickBot="1">
      <c r="A124" s="18">
        <v>323224</v>
      </c>
      <c r="B124" s="19" t="s">
        <v>73</v>
      </c>
      <c r="C124" s="5"/>
      <c r="D124" s="5"/>
      <c r="E124" s="5"/>
      <c r="F124" s="5">
        <v>9000</v>
      </c>
      <c r="G124" s="5">
        <v>-1000</v>
      </c>
      <c r="H124" s="1">
        <f t="shared" si="12"/>
        <v>8000</v>
      </c>
      <c r="I124" s="5"/>
      <c r="J124" s="3"/>
      <c r="K124" s="30">
        <f t="shared" si="13"/>
        <v>0</v>
      </c>
    </row>
    <row r="125" spans="1:11" ht="13.5">
      <c r="A125" s="15">
        <v>32322</v>
      </c>
      <c r="B125" s="23" t="s">
        <v>74</v>
      </c>
      <c r="C125" s="26">
        <f>SUM(C121:C124)</f>
        <v>0</v>
      </c>
      <c r="D125" s="26"/>
      <c r="E125" s="26"/>
      <c r="F125" s="37">
        <f aca="true" t="shared" si="22" ref="F125:K125">SUM(F121:F124)</f>
        <v>14500</v>
      </c>
      <c r="G125" s="37">
        <f t="shared" si="22"/>
        <v>8000</v>
      </c>
      <c r="H125" s="37">
        <f t="shared" si="22"/>
        <v>22500</v>
      </c>
      <c r="I125" s="37">
        <f t="shared" si="22"/>
        <v>0</v>
      </c>
      <c r="J125" s="37">
        <f t="shared" si="22"/>
        <v>0</v>
      </c>
      <c r="K125" s="37">
        <f t="shared" si="22"/>
        <v>0</v>
      </c>
    </row>
    <row r="126" spans="1:11" ht="12.75">
      <c r="A126" s="10">
        <v>32323</v>
      </c>
      <c r="B126" s="11" t="s">
        <v>75</v>
      </c>
      <c r="C126" s="5"/>
      <c r="D126" s="5"/>
      <c r="E126" s="5"/>
      <c r="F126" s="1"/>
      <c r="G126" s="1"/>
      <c r="H126" s="1">
        <f t="shared" si="12"/>
        <v>0</v>
      </c>
      <c r="I126" s="5"/>
      <c r="J126" s="3"/>
      <c r="K126" s="30">
        <f t="shared" si="13"/>
        <v>0</v>
      </c>
    </row>
    <row r="127" spans="1:11" ht="12.75">
      <c r="A127" s="10">
        <v>32329</v>
      </c>
      <c r="B127" s="11" t="s">
        <v>76</v>
      </c>
      <c r="C127" s="5"/>
      <c r="D127" s="5"/>
      <c r="E127" s="5"/>
      <c r="F127" s="5">
        <v>2000</v>
      </c>
      <c r="G127" s="5"/>
      <c r="H127" s="1">
        <f t="shared" si="12"/>
        <v>2000</v>
      </c>
      <c r="I127" s="5"/>
      <c r="J127" s="3"/>
      <c r="K127" s="30">
        <f t="shared" si="13"/>
        <v>0</v>
      </c>
    </row>
    <row r="128" spans="1:11" ht="13.5">
      <c r="A128" s="12">
        <v>3232</v>
      </c>
      <c r="B128" s="22" t="s">
        <v>77</v>
      </c>
      <c r="C128" s="26">
        <f>SUM(C125+C120+C127)</f>
        <v>0</v>
      </c>
      <c r="D128" s="26"/>
      <c r="E128" s="26"/>
      <c r="F128" s="37">
        <f aca="true" t="shared" si="23" ref="F128:K128">SUM(F125+F120+F127)</f>
        <v>16500</v>
      </c>
      <c r="G128" s="37">
        <f t="shared" si="23"/>
        <v>8000</v>
      </c>
      <c r="H128" s="37">
        <f t="shared" si="23"/>
        <v>24500</v>
      </c>
      <c r="I128" s="37">
        <f t="shared" si="23"/>
        <v>0</v>
      </c>
      <c r="J128" s="37">
        <f t="shared" si="23"/>
        <v>0</v>
      </c>
      <c r="K128" s="37">
        <f t="shared" si="23"/>
        <v>0</v>
      </c>
    </row>
    <row r="129" spans="1:11" ht="12.75">
      <c r="A129" s="10">
        <v>32331</v>
      </c>
      <c r="B129" s="11" t="s">
        <v>78</v>
      </c>
      <c r="C129" s="5"/>
      <c r="D129" s="5"/>
      <c r="E129" s="5"/>
      <c r="F129" s="1"/>
      <c r="G129" s="1"/>
      <c r="H129" s="1">
        <f t="shared" si="12"/>
        <v>0</v>
      </c>
      <c r="I129" s="5"/>
      <c r="J129" s="3"/>
      <c r="K129" s="30">
        <f t="shared" si="13"/>
        <v>0</v>
      </c>
    </row>
    <row r="130" spans="1:11" ht="12.75">
      <c r="A130" s="10">
        <v>32332</v>
      </c>
      <c r="B130" s="11" t="s">
        <v>79</v>
      </c>
      <c r="C130" s="5"/>
      <c r="D130" s="5"/>
      <c r="E130" s="5"/>
      <c r="F130" s="1">
        <v>3000</v>
      </c>
      <c r="G130" s="1">
        <v>7600</v>
      </c>
      <c r="H130" s="1">
        <f t="shared" si="12"/>
        <v>10600</v>
      </c>
      <c r="I130" s="5"/>
      <c r="J130" s="3"/>
      <c r="K130" s="30">
        <f t="shared" si="13"/>
        <v>0</v>
      </c>
    </row>
    <row r="131" spans="1:11" ht="12.75">
      <c r="A131" s="10">
        <v>32333</v>
      </c>
      <c r="B131" s="11" t="s">
        <v>80</v>
      </c>
      <c r="C131" s="5"/>
      <c r="D131" s="5"/>
      <c r="E131" s="5"/>
      <c r="F131" s="1"/>
      <c r="G131" s="1"/>
      <c r="H131" s="1">
        <f t="shared" si="12"/>
        <v>0</v>
      </c>
      <c r="I131" s="5"/>
      <c r="J131" s="3"/>
      <c r="K131" s="30">
        <f t="shared" si="13"/>
        <v>0</v>
      </c>
    </row>
    <row r="132" spans="1:11" ht="12.75">
      <c r="A132" s="10">
        <v>32334</v>
      </c>
      <c r="B132" s="11" t="s">
        <v>81</v>
      </c>
      <c r="C132" s="5"/>
      <c r="D132" s="5"/>
      <c r="E132" s="5"/>
      <c r="F132" s="1"/>
      <c r="G132" s="1"/>
      <c r="H132" s="1">
        <f t="shared" si="12"/>
        <v>0</v>
      </c>
      <c r="I132" s="5"/>
      <c r="J132" s="3"/>
      <c r="K132" s="30">
        <f t="shared" si="13"/>
        <v>0</v>
      </c>
    </row>
    <row r="133" spans="1:11" ht="12.75">
      <c r="A133" s="10">
        <v>32339</v>
      </c>
      <c r="B133" s="11" t="s">
        <v>82</v>
      </c>
      <c r="C133" s="5"/>
      <c r="D133" s="5"/>
      <c r="E133" s="5"/>
      <c r="F133" s="1">
        <v>1000</v>
      </c>
      <c r="G133" s="1"/>
      <c r="H133" s="1">
        <f t="shared" si="12"/>
        <v>1000</v>
      </c>
      <c r="I133" s="5"/>
      <c r="J133" s="3"/>
      <c r="K133" s="30">
        <f t="shared" si="13"/>
        <v>0</v>
      </c>
    </row>
    <row r="134" spans="1:11" ht="13.5">
      <c r="A134" s="12">
        <v>3233</v>
      </c>
      <c r="B134" s="22" t="s">
        <v>83</v>
      </c>
      <c r="C134" s="26">
        <f>SUM(C129:C133)</f>
        <v>0</v>
      </c>
      <c r="D134" s="26"/>
      <c r="E134" s="26"/>
      <c r="F134" s="37">
        <f aca="true" t="shared" si="24" ref="F134:K134">SUM(F129:F133)</f>
        <v>4000</v>
      </c>
      <c r="G134" s="37">
        <f t="shared" si="24"/>
        <v>7600</v>
      </c>
      <c r="H134" s="37">
        <f t="shared" si="24"/>
        <v>11600</v>
      </c>
      <c r="I134" s="37">
        <f t="shared" si="24"/>
        <v>0</v>
      </c>
      <c r="J134" s="37">
        <f t="shared" si="24"/>
        <v>0</v>
      </c>
      <c r="K134" s="37">
        <f t="shared" si="24"/>
        <v>0</v>
      </c>
    </row>
    <row r="135" spans="1:11" ht="12.75">
      <c r="A135" s="10">
        <v>32341</v>
      </c>
      <c r="B135" s="11" t="s">
        <v>84</v>
      </c>
      <c r="C135" s="5"/>
      <c r="D135" s="5"/>
      <c r="E135" s="5"/>
      <c r="F135" s="5">
        <v>8000</v>
      </c>
      <c r="G135" s="5"/>
      <c r="H135" s="1">
        <f t="shared" si="12"/>
        <v>8000</v>
      </c>
      <c r="I135" s="5"/>
      <c r="J135" s="3"/>
      <c r="K135" s="30">
        <f t="shared" si="13"/>
        <v>0</v>
      </c>
    </row>
    <row r="136" spans="1:11" ht="12.75">
      <c r="A136" s="10">
        <v>32342</v>
      </c>
      <c r="B136" s="11" t="s">
        <v>85</v>
      </c>
      <c r="C136" s="5"/>
      <c r="D136" s="5"/>
      <c r="E136" s="5"/>
      <c r="F136" s="5">
        <v>22000</v>
      </c>
      <c r="G136" s="5"/>
      <c r="H136" s="1">
        <f t="shared" si="12"/>
        <v>22000</v>
      </c>
      <c r="I136" s="5"/>
      <c r="J136" s="3"/>
      <c r="K136" s="30">
        <f t="shared" si="13"/>
        <v>0</v>
      </c>
    </row>
    <row r="137" spans="1:11" ht="12.75">
      <c r="A137" s="10">
        <v>32343</v>
      </c>
      <c r="B137" s="11" t="s">
        <v>86</v>
      </c>
      <c r="C137" s="5"/>
      <c r="D137" s="5"/>
      <c r="E137" s="5"/>
      <c r="F137" s="1"/>
      <c r="G137" s="1"/>
      <c r="H137" s="1">
        <f t="shared" si="12"/>
        <v>0</v>
      </c>
      <c r="I137" s="5"/>
      <c r="J137" s="3"/>
      <c r="K137" s="30">
        <f t="shared" si="13"/>
        <v>0</v>
      </c>
    </row>
    <row r="138" spans="1:11" ht="12.75">
      <c r="A138" s="10">
        <v>32344</v>
      </c>
      <c r="B138" s="11" t="s">
        <v>87</v>
      </c>
      <c r="C138" s="5"/>
      <c r="D138" s="5"/>
      <c r="E138" s="5"/>
      <c r="F138" s="1"/>
      <c r="G138" s="1"/>
      <c r="H138" s="1">
        <f t="shared" si="12"/>
        <v>0</v>
      </c>
      <c r="I138" s="5"/>
      <c r="J138" s="3"/>
      <c r="K138" s="30">
        <f t="shared" si="13"/>
        <v>0</v>
      </c>
    </row>
    <row r="139" spans="1:11" ht="12.75">
      <c r="A139" s="10">
        <v>32349</v>
      </c>
      <c r="B139" s="11" t="s">
        <v>90</v>
      </c>
      <c r="C139" s="5"/>
      <c r="D139" s="5"/>
      <c r="E139" s="5"/>
      <c r="F139" s="1">
        <v>5200</v>
      </c>
      <c r="G139" s="1"/>
      <c r="H139" s="1">
        <f t="shared" si="12"/>
        <v>5200</v>
      </c>
      <c r="I139" s="5"/>
      <c r="J139" s="3"/>
      <c r="K139" s="30">
        <f t="shared" si="13"/>
        <v>0</v>
      </c>
    </row>
    <row r="140" spans="1:11" ht="13.5">
      <c r="A140" s="12">
        <v>3234</v>
      </c>
      <c r="B140" s="22" t="s">
        <v>91</v>
      </c>
      <c r="C140" s="26">
        <f>SUM(C135:C139)</f>
        <v>0</v>
      </c>
      <c r="D140" s="26"/>
      <c r="E140" s="26"/>
      <c r="F140" s="37">
        <f aca="true" t="shared" si="25" ref="F140:K140">SUM(F135:F139)</f>
        <v>35200</v>
      </c>
      <c r="G140" s="37">
        <f t="shared" si="25"/>
        <v>0</v>
      </c>
      <c r="H140" s="37">
        <f t="shared" si="25"/>
        <v>35200</v>
      </c>
      <c r="I140" s="37">
        <f t="shared" si="25"/>
        <v>0</v>
      </c>
      <c r="J140" s="37">
        <f t="shared" si="25"/>
        <v>0</v>
      </c>
      <c r="K140" s="37">
        <f t="shared" si="25"/>
        <v>0</v>
      </c>
    </row>
    <row r="141" spans="1:11" ht="12.75">
      <c r="A141" s="12">
        <v>32352</v>
      </c>
      <c r="B141" s="13" t="s">
        <v>92</v>
      </c>
      <c r="C141" s="26"/>
      <c r="D141" s="26"/>
      <c r="E141" s="26"/>
      <c r="F141" s="5">
        <v>73000</v>
      </c>
      <c r="G141" s="5">
        <v>-7000</v>
      </c>
      <c r="H141" s="1">
        <f aca="true" t="shared" si="26" ref="H141:H185">F141+G141</f>
        <v>66000</v>
      </c>
      <c r="I141" s="26"/>
      <c r="J141" s="3"/>
      <c r="K141" s="30">
        <f aca="true" t="shared" si="27" ref="K141:K149">I141+J141</f>
        <v>0</v>
      </c>
    </row>
    <row r="142" spans="1:11" ht="12.75">
      <c r="A142" s="12">
        <v>32361</v>
      </c>
      <c r="B142" s="13" t="s">
        <v>93</v>
      </c>
      <c r="C142" s="26"/>
      <c r="D142" s="26"/>
      <c r="E142" s="26"/>
      <c r="F142" s="5">
        <v>10000</v>
      </c>
      <c r="G142" s="5"/>
      <c r="H142" s="1">
        <f t="shared" si="26"/>
        <v>10000</v>
      </c>
      <c r="I142" s="26"/>
      <c r="J142" s="3"/>
      <c r="K142" s="30">
        <f t="shared" si="27"/>
        <v>0</v>
      </c>
    </row>
    <row r="143" spans="1:11" ht="12.75">
      <c r="A143" s="10">
        <v>32371</v>
      </c>
      <c r="B143" s="11" t="s">
        <v>94</v>
      </c>
      <c r="C143" s="5"/>
      <c r="D143" s="5"/>
      <c r="E143" s="5"/>
      <c r="F143" s="5"/>
      <c r="G143" s="5"/>
      <c r="H143" s="1">
        <f t="shared" si="26"/>
        <v>0</v>
      </c>
      <c r="I143" s="5"/>
      <c r="J143" s="3"/>
      <c r="K143" s="30">
        <f t="shared" si="27"/>
        <v>0</v>
      </c>
    </row>
    <row r="144" spans="1:11" ht="12.75">
      <c r="A144" s="10">
        <v>32372</v>
      </c>
      <c r="B144" s="11" t="s">
        <v>95</v>
      </c>
      <c r="C144" s="5">
        <v>6000</v>
      </c>
      <c r="D144" s="5"/>
      <c r="E144" s="5">
        <f>C144-D144</f>
        <v>6000</v>
      </c>
      <c r="F144" s="5"/>
      <c r="G144" s="5"/>
      <c r="H144" s="1">
        <f t="shared" si="26"/>
        <v>0</v>
      </c>
      <c r="I144" s="5"/>
      <c r="J144" s="3"/>
      <c r="K144" s="30">
        <f t="shared" si="27"/>
        <v>0</v>
      </c>
    </row>
    <row r="145" spans="1:11" ht="12.75">
      <c r="A145" s="10">
        <v>32373</v>
      </c>
      <c r="B145" s="11" t="s">
        <v>96</v>
      </c>
      <c r="C145" s="5"/>
      <c r="D145" s="5"/>
      <c r="E145" s="5"/>
      <c r="F145" s="5"/>
      <c r="G145" s="5"/>
      <c r="H145" s="1">
        <f t="shared" si="26"/>
        <v>0</v>
      </c>
      <c r="I145" s="5"/>
      <c r="J145" s="3"/>
      <c r="K145" s="30">
        <f t="shared" si="27"/>
        <v>0</v>
      </c>
    </row>
    <row r="146" spans="1:11" ht="12.75">
      <c r="A146" s="10">
        <v>32374</v>
      </c>
      <c r="B146" s="11" t="s">
        <v>97</v>
      </c>
      <c r="C146" s="5"/>
      <c r="D146" s="5"/>
      <c r="E146" s="5"/>
      <c r="F146" s="5"/>
      <c r="G146" s="5"/>
      <c r="H146" s="1">
        <f t="shared" si="26"/>
        <v>0</v>
      </c>
      <c r="I146" s="5"/>
      <c r="J146" s="3"/>
      <c r="K146" s="30">
        <f t="shared" si="27"/>
        <v>0</v>
      </c>
    </row>
    <row r="147" spans="1:11" ht="12.75">
      <c r="A147" s="10">
        <v>32375</v>
      </c>
      <c r="B147" s="11" t="s">
        <v>98</v>
      </c>
      <c r="C147" s="5"/>
      <c r="D147" s="5"/>
      <c r="E147" s="5"/>
      <c r="F147" s="5"/>
      <c r="G147" s="5"/>
      <c r="H147" s="1">
        <f t="shared" si="26"/>
        <v>0</v>
      </c>
      <c r="I147" s="5"/>
      <c r="J147" s="3"/>
      <c r="K147" s="30">
        <f t="shared" si="27"/>
        <v>0</v>
      </c>
    </row>
    <row r="148" spans="1:11" ht="12.75">
      <c r="A148" s="10">
        <v>32378</v>
      </c>
      <c r="B148" s="11" t="s">
        <v>99</v>
      </c>
      <c r="C148" s="5"/>
      <c r="D148" s="5"/>
      <c r="E148" s="5"/>
      <c r="F148" s="5"/>
      <c r="G148" s="5"/>
      <c r="H148" s="1">
        <f t="shared" si="26"/>
        <v>0</v>
      </c>
      <c r="I148" s="5"/>
      <c r="J148" s="3"/>
      <c r="K148" s="30">
        <f t="shared" si="27"/>
        <v>0</v>
      </c>
    </row>
    <row r="149" spans="1:11" ht="12.75">
      <c r="A149" s="10">
        <v>32379</v>
      </c>
      <c r="B149" s="11" t="s">
        <v>100</v>
      </c>
      <c r="C149" s="5"/>
      <c r="D149" s="5"/>
      <c r="E149" s="5"/>
      <c r="F149" s="5">
        <v>2500</v>
      </c>
      <c r="G149" s="5"/>
      <c r="H149" s="1">
        <f t="shared" si="26"/>
        <v>2500</v>
      </c>
      <c r="I149" s="5">
        <v>10000</v>
      </c>
      <c r="J149" s="3"/>
      <c r="K149" s="30">
        <f t="shared" si="27"/>
        <v>10000</v>
      </c>
    </row>
    <row r="150" spans="1:11" ht="13.5">
      <c r="A150" s="12">
        <v>3237</v>
      </c>
      <c r="B150" s="22" t="s">
        <v>101</v>
      </c>
      <c r="C150" s="26">
        <f>SUM(C143:C149)</f>
        <v>6000</v>
      </c>
      <c r="D150" s="26">
        <f>SUM(D143:D149)</f>
        <v>0</v>
      </c>
      <c r="E150" s="26">
        <f>SUM(E143:E149)</f>
        <v>6000</v>
      </c>
      <c r="F150" s="37">
        <f aca="true" t="shared" si="28" ref="F150:K150">SUM(F143:F149)</f>
        <v>2500</v>
      </c>
      <c r="G150" s="37">
        <f t="shared" si="28"/>
        <v>0</v>
      </c>
      <c r="H150" s="37">
        <f t="shared" si="28"/>
        <v>2500</v>
      </c>
      <c r="I150" s="37">
        <f t="shared" si="28"/>
        <v>10000</v>
      </c>
      <c r="J150" s="37">
        <f t="shared" si="28"/>
        <v>0</v>
      </c>
      <c r="K150" s="37">
        <f t="shared" si="28"/>
        <v>10000</v>
      </c>
    </row>
    <row r="151" spans="1:11" ht="12.75">
      <c r="A151" s="10">
        <v>32381</v>
      </c>
      <c r="B151" s="11" t="s">
        <v>102</v>
      </c>
      <c r="C151" s="5"/>
      <c r="D151" s="5"/>
      <c r="E151" s="5"/>
      <c r="F151" s="1"/>
      <c r="G151" s="1"/>
      <c r="H151" s="1">
        <f t="shared" si="26"/>
        <v>0</v>
      </c>
      <c r="I151" s="5"/>
      <c r="J151" s="3"/>
      <c r="K151" s="3"/>
    </row>
    <row r="152" spans="1:11" ht="12.75">
      <c r="A152" s="10">
        <v>32382</v>
      </c>
      <c r="B152" s="11" t="s">
        <v>103</v>
      </c>
      <c r="C152" s="5"/>
      <c r="D152" s="5"/>
      <c r="E152" s="5"/>
      <c r="F152" s="1">
        <v>1900</v>
      </c>
      <c r="G152" s="1"/>
      <c r="H152" s="1">
        <f t="shared" si="26"/>
        <v>1900</v>
      </c>
      <c r="I152" s="5"/>
      <c r="J152" s="3"/>
      <c r="K152" s="3"/>
    </row>
    <row r="153" spans="1:11" ht="12.75">
      <c r="A153" s="10">
        <v>32389</v>
      </c>
      <c r="B153" s="11" t="s">
        <v>104</v>
      </c>
      <c r="C153" s="5"/>
      <c r="D153" s="5"/>
      <c r="E153" s="5"/>
      <c r="F153" s="1">
        <v>10100</v>
      </c>
      <c r="G153" s="1">
        <v>2000</v>
      </c>
      <c r="H153" s="1">
        <f t="shared" si="26"/>
        <v>12100</v>
      </c>
      <c r="I153" s="5"/>
      <c r="J153" s="3"/>
      <c r="K153" s="3"/>
    </row>
    <row r="154" spans="1:11" ht="13.5">
      <c r="A154" s="12" t="s">
        <v>0</v>
      </c>
      <c r="B154" s="27" t="s">
        <v>1</v>
      </c>
      <c r="C154" s="12" t="s">
        <v>172</v>
      </c>
      <c r="D154" s="12" t="s">
        <v>182</v>
      </c>
      <c r="E154" s="12" t="s">
        <v>183</v>
      </c>
      <c r="F154" s="40" t="s">
        <v>173</v>
      </c>
      <c r="G154" s="40" t="s">
        <v>184</v>
      </c>
      <c r="H154" s="40" t="s">
        <v>173</v>
      </c>
      <c r="I154" s="12" t="s">
        <v>174</v>
      </c>
      <c r="J154" s="43" t="s">
        <v>184</v>
      </c>
      <c r="K154" s="43" t="s">
        <v>174</v>
      </c>
    </row>
    <row r="155" spans="1:11" ht="13.5">
      <c r="A155" s="12">
        <v>3238</v>
      </c>
      <c r="B155" s="22" t="s">
        <v>105</v>
      </c>
      <c r="C155" s="26">
        <f>SUM(C151:C153)</f>
        <v>0</v>
      </c>
      <c r="D155" s="26"/>
      <c r="E155" s="26"/>
      <c r="F155" s="37">
        <f aca="true" t="shared" si="29" ref="F155:K155">SUM(F151:F153)</f>
        <v>12000</v>
      </c>
      <c r="G155" s="37">
        <f t="shared" si="29"/>
        <v>2000</v>
      </c>
      <c r="H155" s="37">
        <f t="shared" si="29"/>
        <v>14000</v>
      </c>
      <c r="I155" s="37">
        <f t="shared" si="29"/>
        <v>0</v>
      </c>
      <c r="J155" s="37">
        <f t="shared" si="29"/>
        <v>0</v>
      </c>
      <c r="K155" s="37">
        <f t="shared" si="29"/>
        <v>0</v>
      </c>
    </row>
    <row r="156" spans="1:11" ht="12.75">
      <c r="A156" s="10">
        <v>32391</v>
      </c>
      <c r="B156" s="11" t="s">
        <v>106</v>
      </c>
      <c r="C156" s="5"/>
      <c r="D156" s="5"/>
      <c r="E156" s="5"/>
      <c r="F156" s="1">
        <v>1000</v>
      </c>
      <c r="G156" s="1"/>
      <c r="H156" s="1">
        <f t="shared" si="26"/>
        <v>1000</v>
      </c>
      <c r="I156" s="5"/>
      <c r="J156" s="3"/>
      <c r="K156" s="3"/>
    </row>
    <row r="157" spans="1:11" ht="12.75">
      <c r="A157" s="10">
        <v>32392</v>
      </c>
      <c r="B157" s="11" t="s">
        <v>107</v>
      </c>
      <c r="C157" s="5"/>
      <c r="D157" s="5"/>
      <c r="E157" s="5"/>
      <c r="F157" s="5"/>
      <c r="G157" s="5"/>
      <c r="H157" s="1">
        <f t="shared" si="26"/>
        <v>0</v>
      </c>
      <c r="I157" s="5">
        <v>2500</v>
      </c>
      <c r="J157" s="3"/>
      <c r="K157" s="30">
        <f>I157-J157</f>
        <v>2500</v>
      </c>
    </row>
    <row r="158" spans="1:11" ht="12.75">
      <c r="A158" s="10">
        <v>32393</v>
      </c>
      <c r="B158" s="11" t="s">
        <v>108</v>
      </c>
      <c r="C158" s="5"/>
      <c r="D158" s="5"/>
      <c r="E158" s="5"/>
      <c r="F158" s="1">
        <v>500</v>
      </c>
      <c r="G158" s="1"/>
      <c r="H158" s="1">
        <f t="shared" si="26"/>
        <v>500</v>
      </c>
      <c r="I158" s="5"/>
      <c r="J158" s="3"/>
      <c r="K158" s="3"/>
    </row>
    <row r="159" spans="1:11" ht="12.75">
      <c r="A159" s="10">
        <v>32394</v>
      </c>
      <c r="B159" s="14" t="s">
        <v>109</v>
      </c>
      <c r="C159" s="5"/>
      <c r="D159" s="5"/>
      <c r="E159" s="5"/>
      <c r="F159" s="1"/>
      <c r="G159" s="1"/>
      <c r="H159" s="1">
        <f t="shared" si="26"/>
        <v>0</v>
      </c>
      <c r="I159" s="5"/>
      <c r="J159" s="3"/>
      <c r="K159" s="3"/>
    </row>
    <row r="160" spans="1:11" ht="12.75">
      <c r="A160" s="10">
        <v>32395</v>
      </c>
      <c r="B160" s="11" t="s">
        <v>88</v>
      </c>
      <c r="C160" s="5"/>
      <c r="D160" s="5"/>
      <c r="E160" s="5"/>
      <c r="F160" s="1">
        <v>3000</v>
      </c>
      <c r="G160" s="1"/>
      <c r="H160" s="1">
        <f t="shared" si="26"/>
        <v>3000</v>
      </c>
      <c r="I160" s="5"/>
      <c r="J160" s="3"/>
      <c r="K160" s="3"/>
    </row>
    <row r="161" spans="1:11" ht="12.75">
      <c r="A161" s="10">
        <v>32396</v>
      </c>
      <c r="B161" s="17" t="s">
        <v>89</v>
      </c>
      <c r="C161" s="5"/>
      <c r="D161" s="5"/>
      <c r="E161" s="5"/>
      <c r="F161" s="1">
        <v>20550</v>
      </c>
      <c r="G161" s="1"/>
      <c r="H161" s="1">
        <f t="shared" si="26"/>
        <v>20550</v>
      </c>
      <c r="I161" s="5"/>
      <c r="J161" s="3"/>
      <c r="K161" s="3"/>
    </row>
    <row r="162" spans="1:11" ht="12.75">
      <c r="A162" s="10">
        <v>32399</v>
      </c>
      <c r="B162" s="17" t="s">
        <v>110</v>
      </c>
      <c r="C162" s="5"/>
      <c r="D162" s="5"/>
      <c r="E162" s="5"/>
      <c r="F162" s="1">
        <v>500</v>
      </c>
      <c r="G162" s="1"/>
      <c r="H162" s="1">
        <f t="shared" si="26"/>
        <v>500</v>
      </c>
      <c r="I162" s="5"/>
      <c r="J162" s="3"/>
      <c r="K162" s="3"/>
    </row>
    <row r="163" spans="1:11" ht="13.5">
      <c r="A163" s="12">
        <v>3239</v>
      </c>
      <c r="B163" s="22" t="s">
        <v>110</v>
      </c>
      <c r="C163" s="26">
        <f>SUM(C156:C162)</f>
        <v>0</v>
      </c>
      <c r="D163" s="26"/>
      <c r="E163" s="26"/>
      <c r="F163" s="37">
        <f aca="true" t="shared" si="30" ref="F163:K163">SUM(F156:F162)</f>
        <v>25550</v>
      </c>
      <c r="G163" s="37">
        <f t="shared" si="30"/>
        <v>0</v>
      </c>
      <c r="H163" s="37">
        <f t="shared" si="30"/>
        <v>25550</v>
      </c>
      <c r="I163" s="37">
        <f t="shared" si="30"/>
        <v>2500</v>
      </c>
      <c r="J163" s="37">
        <f t="shared" si="30"/>
        <v>0</v>
      </c>
      <c r="K163" s="37">
        <f t="shared" si="30"/>
        <v>2500</v>
      </c>
    </row>
    <row r="164" spans="1:11" ht="13.5">
      <c r="A164" s="12">
        <v>323</v>
      </c>
      <c r="B164" s="22" t="s">
        <v>111</v>
      </c>
      <c r="C164" s="26">
        <f>SUM(C119+C128+C134+C140+C141+C142+C150+C155+C163)</f>
        <v>6000</v>
      </c>
      <c r="D164" s="26">
        <f>SUM(D119+D128+D134+D140+D141+D142+D150+D155+D163)</f>
        <v>0</v>
      </c>
      <c r="E164" s="26">
        <f>SUM(E119+E128+E134+E140+E141+E142+E150+E155+E163)</f>
        <v>6000</v>
      </c>
      <c r="F164" s="37">
        <f aca="true" t="shared" si="31" ref="F164:K164">SUM(F119+F128+F134+F140+F141+F142+F150+F155+F163)</f>
        <v>205750</v>
      </c>
      <c r="G164" s="37">
        <f t="shared" si="31"/>
        <v>850</v>
      </c>
      <c r="H164" s="37">
        <f t="shared" si="31"/>
        <v>206600</v>
      </c>
      <c r="I164" s="37">
        <f t="shared" si="31"/>
        <v>27820</v>
      </c>
      <c r="J164" s="37">
        <f t="shared" si="31"/>
        <v>0</v>
      </c>
      <c r="K164" s="37">
        <f t="shared" si="31"/>
        <v>27820</v>
      </c>
    </row>
    <row r="165" spans="1:11" ht="12.75">
      <c r="A165" s="10">
        <v>32922</v>
      </c>
      <c r="B165" s="11" t="s">
        <v>170</v>
      </c>
      <c r="C165" s="5"/>
      <c r="D165" s="5"/>
      <c r="E165" s="5"/>
      <c r="F165" s="5">
        <v>8250</v>
      </c>
      <c r="G165" s="5"/>
      <c r="H165" s="1">
        <f t="shared" si="26"/>
        <v>8250</v>
      </c>
      <c r="I165" s="5"/>
      <c r="J165" s="3"/>
      <c r="K165" s="3"/>
    </row>
    <row r="166" spans="1:11" ht="12.75">
      <c r="A166" s="10">
        <v>32923</v>
      </c>
      <c r="B166" s="11" t="s">
        <v>112</v>
      </c>
      <c r="C166" s="5"/>
      <c r="D166" s="5"/>
      <c r="E166" s="5"/>
      <c r="F166" s="1">
        <v>0</v>
      </c>
      <c r="G166" s="1"/>
      <c r="H166" s="1">
        <f t="shared" si="26"/>
        <v>0</v>
      </c>
      <c r="I166" s="5">
        <v>8000</v>
      </c>
      <c r="J166" s="3"/>
      <c r="K166" s="30">
        <f>I166-J166</f>
        <v>8000</v>
      </c>
    </row>
    <row r="167" spans="1:11" ht="12.75">
      <c r="A167" s="12">
        <v>3292</v>
      </c>
      <c r="B167" s="11" t="s">
        <v>113</v>
      </c>
      <c r="C167" s="26">
        <f>C165+C166</f>
        <v>0</v>
      </c>
      <c r="D167" s="26"/>
      <c r="E167" s="26"/>
      <c r="F167" s="37">
        <f aca="true" t="shared" si="32" ref="F167:K167">F165+F166</f>
        <v>8250</v>
      </c>
      <c r="G167" s="37">
        <f t="shared" si="32"/>
        <v>0</v>
      </c>
      <c r="H167" s="37">
        <f t="shared" si="32"/>
        <v>8250</v>
      </c>
      <c r="I167" s="37">
        <f t="shared" si="32"/>
        <v>8000</v>
      </c>
      <c r="J167" s="37">
        <f t="shared" si="32"/>
        <v>0</v>
      </c>
      <c r="K167" s="37">
        <f t="shared" si="32"/>
        <v>8000</v>
      </c>
    </row>
    <row r="168" spans="1:11" ht="13.5">
      <c r="A168" s="12">
        <v>32931</v>
      </c>
      <c r="B168" s="22" t="s">
        <v>114</v>
      </c>
      <c r="C168" s="26"/>
      <c r="D168" s="26"/>
      <c r="E168" s="26"/>
      <c r="F168" s="1">
        <v>2500</v>
      </c>
      <c r="G168" s="1">
        <v>1000</v>
      </c>
      <c r="H168" s="1">
        <f t="shared" si="26"/>
        <v>3500</v>
      </c>
      <c r="I168" s="26"/>
      <c r="J168" s="3"/>
      <c r="K168" s="3"/>
    </row>
    <row r="169" spans="1:11" ht="13.5">
      <c r="A169" s="12">
        <v>32941</v>
      </c>
      <c r="B169" s="22" t="s">
        <v>115</v>
      </c>
      <c r="C169" s="26"/>
      <c r="D169" s="26"/>
      <c r="E169" s="26"/>
      <c r="F169" s="1">
        <v>350</v>
      </c>
      <c r="G169" s="1"/>
      <c r="H169" s="1">
        <f t="shared" si="26"/>
        <v>350</v>
      </c>
      <c r="I169" s="26"/>
      <c r="J169" s="3"/>
      <c r="K169" s="3"/>
    </row>
    <row r="170" spans="1:11" ht="13.5">
      <c r="A170" s="15">
        <v>32952</v>
      </c>
      <c r="B170" s="23" t="s">
        <v>175</v>
      </c>
      <c r="C170" s="26"/>
      <c r="D170" s="26"/>
      <c r="E170" s="26"/>
      <c r="F170" s="1">
        <v>500</v>
      </c>
      <c r="G170" s="1"/>
      <c r="H170" s="1">
        <f t="shared" si="26"/>
        <v>500</v>
      </c>
      <c r="I170" s="26"/>
      <c r="J170" s="3"/>
      <c r="K170" s="3"/>
    </row>
    <row r="171" spans="1:11" ht="13.5">
      <c r="A171" s="15">
        <v>32953</v>
      </c>
      <c r="B171" s="23" t="s">
        <v>171</v>
      </c>
      <c r="C171" s="26"/>
      <c r="D171" s="26"/>
      <c r="E171" s="26"/>
      <c r="F171" s="5">
        <v>1000</v>
      </c>
      <c r="G171" s="5"/>
      <c r="H171" s="1">
        <f t="shared" si="26"/>
        <v>1000</v>
      </c>
      <c r="I171" s="26"/>
      <c r="J171" s="3"/>
      <c r="K171" s="3"/>
    </row>
    <row r="172" spans="1:11" ht="13.5">
      <c r="A172" s="15">
        <v>32954</v>
      </c>
      <c r="B172" s="23" t="s">
        <v>176</v>
      </c>
      <c r="C172" s="26"/>
      <c r="D172" s="26"/>
      <c r="E172" s="26"/>
      <c r="F172" s="5">
        <v>100</v>
      </c>
      <c r="G172" s="5"/>
      <c r="H172" s="1">
        <f t="shared" si="26"/>
        <v>100</v>
      </c>
      <c r="I172" s="26"/>
      <c r="J172" s="3"/>
      <c r="K172" s="3"/>
    </row>
    <row r="173" spans="1:11" ht="12.75">
      <c r="A173" s="16">
        <v>32992</v>
      </c>
      <c r="B173" s="17" t="s">
        <v>116</v>
      </c>
      <c r="C173" s="5"/>
      <c r="D173" s="5"/>
      <c r="E173" s="5"/>
      <c r="F173" s="5">
        <v>2500</v>
      </c>
      <c r="G173" s="5"/>
      <c r="H173" s="1">
        <f t="shared" si="26"/>
        <v>2500</v>
      </c>
      <c r="I173" s="5"/>
      <c r="J173" s="3"/>
      <c r="K173" s="3"/>
    </row>
    <row r="174" spans="1:11" ht="12.75">
      <c r="A174" s="10">
        <v>32993</v>
      </c>
      <c r="B174" s="11" t="s">
        <v>117</v>
      </c>
      <c r="C174" s="5"/>
      <c r="D174" s="5"/>
      <c r="E174" s="5"/>
      <c r="F174" s="1">
        <v>1000</v>
      </c>
      <c r="G174" s="1"/>
      <c r="H174" s="1">
        <f t="shared" si="26"/>
        <v>1000</v>
      </c>
      <c r="I174" s="5"/>
      <c r="J174" s="3"/>
      <c r="K174" s="3"/>
    </row>
    <row r="175" spans="1:11" ht="12.75">
      <c r="A175" s="10">
        <v>32999</v>
      </c>
      <c r="B175" s="11" t="s">
        <v>118</v>
      </c>
      <c r="C175" s="5"/>
      <c r="D175" s="5"/>
      <c r="E175" s="5"/>
      <c r="F175" s="5">
        <v>1500</v>
      </c>
      <c r="G175" s="5"/>
      <c r="H175" s="1">
        <f t="shared" si="26"/>
        <v>1500</v>
      </c>
      <c r="I175" s="5">
        <v>6620</v>
      </c>
      <c r="J175" s="3"/>
      <c r="K175" s="30">
        <f>I175-J175</f>
        <v>6620</v>
      </c>
    </row>
    <row r="176" spans="1:11" ht="12.75">
      <c r="A176" s="12">
        <v>3299</v>
      </c>
      <c r="B176" s="11" t="s">
        <v>118</v>
      </c>
      <c r="C176" s="26">
        <f>SUM(C173:C175)</f>
        <v>0</v>
      </c>
      <c r="D176" s="26"/>
      <c r="E176" s="26"/>
      <c r="F176" s="37">
        <f aca="true" t="shared" si="33" ref="F176:K176">SUM(F173:F175)</f>
        <v>5000</v>
      </c>
      <c r="G176" s="37">
        <f t="shared" si="33"/>
        <v>0</v>
      </c>
      <c r="H176" s="37">
        <f t="shared" si="33"/>
        <v>5000</v>
      </c>
      <c r="I176" s="37">
        <f t="shared" si="33"/>
        <v>6620</v>
      </c>
      <c r="J176" s="37">
        <f t="shared" si="33"/>
        <v>0</v>
      </c>
      <c r="K176" s="37">
        <f t="shared" si="33"/>
        <v>6620</v>
      </c>
    </row>
    <row r="177" spans="1:11" ht="13.5">
      <c r="A177" s="12">
        <v>329</v>
      </c>
      <c r="B177" s="22" t="s">
        <v>118</v>
      </c>
      <c r="C177" s="26">
        <f>C167+C168+C176+C169</f>
        <v>0</v>
      </c>
      <c r="D177" s="26"/>
      <c r="E177" s="26"/>
      <c r="F177" s="37">
        <f>F167+F168+F176+F169+F170+F171+F172</f>
        <v>17700</v>
      </c>
      <c r="G177" s="37">
        <f>G167+G168+G176+G169+G170+G171+G172</f>
        <v>1000</v>
      </c>
      <c r="H177" s="37">
        <f>H167+H168+H176+H169+H170+H171+H172</f>
        <v>18700</v>
      </c>
      <c r="I177" s="37">
        <f>I167+I168+I176+I169+I171</f>
        <v>14620</v>
      </c>
      <c r="J177" s="37">
        <f>J167+J168+J176+J169+J171</f>
        <v>0</v>
      </c>
      <c r="K177" s="37">
        <f>K167+K168+K176+K169+K171</f>
        <v>14620</v>
      </c>
    </row>
    <row r="178" spans="1:11" ht="12.75">
      <c r="A178" s="10">
        <v>34311</v>
      </c>
      <c r="B178" s="11" t="s">
        <v>119</v>
      </c>
      <c r="C178" s="5"/>
      <c r="D178" s="5"/>
      <c r="E178" s="5"/>
      <c r="F178" s="1"/>
      <c r="G178" s="1">
        <v>400</v>
      </c>
      <c r="H178" s="1">
        <f t="shared" si="26"/>
        <v>400</v>
      </c>
      <c r="I178" s="5"/>
      <c r="J178" s="3"/>
      <c r="K178" s="3"/>
    </row>
    <row r="179" spans="1:11" ht="12.75">
      <c r="A179" s="10">
        <v>34312</v>
      </c>
      <c r="B179" s="11" t="s">
        <v>120</v>
      </c>
      <c r="C179" s="5"/>
      <c r="D179" s="5"/>
      <c r="E179" s="5"/>
      <c r="F179" s="1">
        <v>2500</v>
      </c>
      <c r="G179" s="1"/>
      <c r="H179" s="1">
        <f t="shared" si="26"/>
        <v>2500</v>
      </c>
      <c r="I179" s="5"/>
      <c r="J179" s="3"/>
      <c r="K179" s="3"/>
    </row>
    <row r="180" spans="1:11" ht="13.5">
      <c r="A180" s="12">
        <v>3431</v>
      </c>
      <c r="B180" s="22" t="s">
        <v>121</v>
      </c>
      <c r="C180" s="26">
        <f>SUM(C178:C179)</f>
        <v>0</v>
      </c>
      <c r="D180" s="26"/>
      <c r="E180" s="26"/>
      <c r="F180" s="37">
        <f>SUM(F178:F179)</f>
        <v>2500</v>
      </c>
      <c r="G180" s="37">
        <f>SUM(G178:G179)</f>
        <v>400</v>
      </c>
      <c r="H180" s="37">
        <f>SUM(H178:H179)</f>
        <v>2900</v>
      </c>
      <c r="I180" s="37">
        <f>SUM(I178:I179)</f>
        <v>0</v>
      </c>
      <c r="J180" s="3"/>
      <c r="K180" s="3"/>
    </row>
    <row r="181" spans="1:11" ht="12.75">
      <c r="A181" s="12">
        <v>34333</v>
      </c>
      <c r="B181" s="13" t="s">
        <v>122</v>
      </c>
      <c r="C181" s="5"/>
      <c r="D181" s="5"/>
      <c r="E181" s="5"/>
      <c r="F181" s="1">
        <v>1800</v>
      </c>
      <c r="G181" s="1">
        <v>500</v>
      </c>
      <c r="H181" s="1">
        <f t="shared" si="26"/>
        <v>2300</v>
      </c>
      <c r="I181" s="5"/>
      <c r="J181" s="3"/>
      <c r="K181" s="3"/>
    </row>
    <row r="182" spans="1:11" ht="12.75">
      <c r="A182" s="12">
        <v>34349</v>
      </c>
      <c r="B182" s="13" t="s">
        <v>123</v>
      </c>
      <c r="C182" s="5"/>
      <c r="D182" s="5"/>
      <c r="E182" s="5"/>
      <c r="F182" s="5"/>
      <c r="G182" s="5">
        <v>2500</v>
      </c>
      <c r="H182" s="1">
        <f t="shared" si="26"/>
        <v>2500</v>
      </c>
      <c r="I182" s="5"/>
      <c r="J182" s="3"/>
      <c r="K182" s="3"/>
    </row>
    <row r="183" spans="1:11" ht="13.5">
      <c r="A183" s="21">
        <v>343</v>
      </c>
      <c r="B183" s="24" t="s">
        <v>124</v>
      </c>
      <c r="C183" s="26">
        <f>SUM(C181:C182)+C180</f>
        <v>0</v>
      </c>
      <c r="D183" s="26"/>
      <c r="E183" s="26"/>
      <c r="F183" s="37">
        <f>SUM(F181:F182)+F180</f>
        <v>4300</v>
      </c>
      <c r="G183" s="37">
        <f>SUM(G181:G182)+G180</f>
        <v>3400</v>
      </c>
      <c r="H183" s="37">
        <f>SUM(H181:H182)+H180</f>
        <v>7700</v>
      </c>
      <c r="I183" s="37">
        <f>SUM(I181:I182)+I180</f>
        <v>0</v>
      </c>
      <c r="J183" s="3"/>
      <c r="K183" s="3"/>
    </row>
    <row r="184" spans="1:11" ht="12.75">
      <c r="A184" s="15">
        <v>37219</v>
      </c>
      <c r="B184" s="20" t="s">
        <v>125</v>
      </c>
      <c r="C184" s="5"/>
      <c r="D184" s="5"/>
      <c r="E184" s="5"/>
      <c r="F184" s="1"/>
      <c r="G184" s="1"/>
      <c r="H184" s="1">
        <f t="shared" si="26"/>
        <v>0</v>
      </c>
      <c r="I184" s="5"/>
      <c r="J184" s="3"/>
      <c r="K184" s="3"/>
    </row>
    <row r="185" spans="1:11" ht="12.75">
      <c r="A185" s="12">
        <v>38119</v>
      </c>
      <c r="B185" s="13" t="s">
        <v>126</v>
      </c>
      <c r="C185" s="5"/>
      <c r="D185" s="5"/>
      <c r="E185" s="5"/>
      <c r="F185" s="1"/>
      <c r="G185" s="1"/>
      <c r="H185" s="1">
        <f t="shared" si="26"/>
        <v>0</v>
      </c>
      <c r="I185" s="5"/>
      <c r="J185" s="3"/>
      <c r="K185" s="3"/>
    </row>
    <row r="186" spans="1:11" ht="13.5">
      <c r="A186" s="12">
        <v>3</v>
      </c>
      <c r="B186" s="22" t="s">
        <v>127</v>
      </c>
      <c r="C186" s="26">
        <f>C51+C58+C74+C88+C113+C164+C177+C183+C184+C185</f>
        <v>4253145</v>
      </c>
      <c r="D186" s="26">
        <f>D51+D58+D74+D88+D113+D164+D177+D183+D184+D185</f>
        <v>0</v>
      </c>
      <c r="E186" s="26">
        <f>E51+E58+E74+E88+E113+E164+E177+E183+E184+E185</f>
        <v>4253145</v>
      </c>
      <c r="F186" s="37">
        <f aca="true" t="shared" si="34" ref="F186:K186">F51+F58+F74+F88+F113+F164+F177+F183+F184+F185</f>
        <v>626750</v>
      </c>
      <c r="G186" s="37">
        <f t="shared" si="34"/>
        <v>-11400</v>
      </c>
      <c r="H186" s="37">
        <f t="shared" si="34"/>
        <v>615350</v>
      </c>
      <c r="I186" s="37">
        <f t="shared" si="34"/>
        <v>98931</v>
      </c>
      <c r="J186" s="37">
        <f t="shared" si="34"/>
        <v>61560</v>
      </c>
      <c r="K186" s="37">
        <f t="shared" si="34"/>
        <v>160491</v>
      </c>
    </row>
    <row r="187" spans="1:11" ht="13.5">
      <c r="A187" s="12"/>
      <c r="B187" s="22"/>
      <c r="C187" s="26"/>
      <c r="D187" s="26"/>
      <c r="E187" s="26"/>
      <c r="F187" s="37"/>
      <c r="G187" s="37"/>
      <c r="H187" s="37"/>
      <c r="I187" s="26"/>
      <c r="J187" s="3"/>
      <c r="K187" s="3"/>
    </row>
    <row r="188" spans="1:11" ht="13.5">
      <c r="A188" s="12"/>
      <c r="B188" s="22"/>
      <c r="C188" s="26"/>
      <c r="D188" s="26"/>
      <c r="E188" s="26"/>
      <c r="F188" s="37"/>
      <c r="G188" s="37"/>
      <c r="H188" s="37"/>
      <c r="I188" s="26"/>
      <c r="J188" s="3"/>
      <c r="K188" s="3"/>
    </row>
    <row r="189" spans="1:11" ht="13.5">
      <c r="A189" s="12"/>
      <c r="B189" s="22"/>
      <c r="C189" s="26"/>
      <c r="D189" s="26"/>
      <c r="E189" s="26"/>
      <c r="F189" s="37"/>
      <c r="G189" s="37"/>
      <c r="H189" s="37"/>
      <c r="I189" s="26"/>
      <c r="J189" s="3"/>
      <c r="K189" s="3"/>
    </row>
    <row r="190" spans="1:11" ht="13.5">
      <c r="A190" s="12"/>
      <c r="B190" s="22"/>
      <c r="C190" s="26"/>
      <c r="D190" s="26"/>
      <c r="E190" s="26"/>
      <c r="F190" s="37"/>
      <c r="G190" s="37"/>
      <c r="H190" s="37"/>
      <c r="I190" s="26"/>
      <c r="J190" s="3"/>
      <c r="K190" s="3"/>
    </row>
    <row r="191" spans="1:11" ht="13.5">
      <c r="A191" s="12"/>
      <c r="B191" s="22"/>
      <c r="C191" s="26"/>
      <c r="D191" s="26"/>
      <c r="E191" s="26"/>
      <c r="F191" s="37"/>
      <c r="G191" s="37"/>
      <c r="H191" s="37"/>
      <c r="I191" s="26"/>
      <c r="J191" s="3"/>
      <c r="K191" s="3"/>
    </row>
    <row r="192" spans="1:11" ht="13.5">
      <c r="A192" s="12" t="s">
        <v>0</v>
      </c>
      <c r="B192" s="27" t="s">
        <v>1</v>
      </c>
      <c r="C192" s="12" t="s">
        <v>172</v>
      </c>
      <c r="D192" s="12" t="s">
        <v>182</v>
      </c>
      <c r="E192" s="12" t="s">
        <v>183</v>
      </c>
      <c r="F192" s="40" t="s">
        <v>173</v>
      </c>
      <c r="G192" s="40" t="s">
        <v>184</v>
      </c>
      <c r="H192" s="40" t="s">
        <v>173</v>
      </c>
      <c r="I192" s="12" t="s">
        <v>174</v>
      </c>
      <c r="J192" s="43" t="s">
        <v>184</v>
      </c>
      <c r="K192" s="43" t="s">
        <v>174</v>
      </c>
    </row>
    <row r="193" spans="1:11" ht="13.5">
      <c r="A193" s="12">
        <v>41241</v>
      </c>
      <c r="B193" s="27" t="s">
        <v>193</v>
      </c>
      <c r="C193" s="12"/>
      <c r="D193" s="12"/>
      <c r="E193" s="12"/>
      <c r="F193" s="40"/>
      <c r="G193" s="40"/>
      <c r="H193" s="40"/>
      <c r="I193" s="12"/>
      <c r="J193" s="43"/>
      <c r="K193" s="43"/>
    </row>
    <row r="194" spans="1:11" ht="13.5">
      <c r="A194" s="12">
        <v>412</v>
      </c>
      <c r="B194" s="45" t="s">
        <v>194</v>
      </c>
      <c r="C194" s="12"/>
      <c r="D194" s="12"/>
      <c r="E194" s="12"/>
      <c r="F194" s="40"/>
      <c r="G194" s="40">
        <v>26000</v>
      </c>
      <c r="H194" s="37">
        <f>F194+G194</f>
        <v>26000</v>
      </c>
      <c r="I194" s="12"/>
      <c r="J194" s="43"/>
      <c r="K194" s="43"/>
    </row>
    <row r="195" spans="1:11" ht="12.75">
      <c r="A195" s="12">
        <v>421</v>
      </c>
      <c r="B195" s="13" t="s">
        <v>128</v>
      </c>
      <c r="C195" s="26"/>
      <c r="D195" s="26"/>
      <c r="E195" s="26"/>
      <c r="F195" s="36"/>
      <c r="G195" s="36">
        <f>G194</f>
        <v>26000</v>
      </c>
      <c r="H195" s="37">
        <f>F195+G195</f>
        <v>26000</v>
      </c>
      <c r="I195" s="26"/>
      <c r="J195" s="3"/>
      <c r="K195" s="3"/>
    </row>
    <row r="196" spans="1:11" ht="12.75">
      <c r="A196" s="10">
        <v>42211</v>
      </c>
      <c r="B196" s="11" t="s">
        <v>129</v>
      </c>
      <c r="C196" s="5"/>
      <c r="D196" s="5"/>
      <c r="E196" s="5"/>
      <c r="F196" s="5"/>
      <c r="G196" s="5">
        <v>21300</v>
      </c>
      <c r="H196" s="36">
        <f aca="true" t="shared" si="35" ref="H196:H209">F196+G196</f>
        <v>21300</v>
      </c>
      <c r="I196" s="5">
        <v>8000</v>
      </c>
      <c r="J196" s="3">
        <v>4200</v>
      </c>
      <c r="K196" s="30">
        <f>I196+J196</f>
        <v>12200</v>
      </c>
    </row>
    <row r="197" spans="1:11" ht="12.75">
      <c r="A197" s="10">
        <v>42212</v>
      </c>
      <c r="B197" s="11" t="s">
        <v>130</v>
      </c>
      <c r="C197" s="5"/>
      <c r="D197" s="5"/>
      <c r="E197" s="5"/>
      <c r="F197" s="5"/>
      <c r="G197" s="5">
        <v>1000</v>
      </c>
      <c r="H197" s="36">
        <f t="shared" si="35"/>
        <v>1000</v>
      </c>
      <c r="I197" s="5"/>
      <c r="J197" s="3"/>
      <c r="K197" s="3"/>
    </row>
    <row r="198" spans="1:11" ht="13.5">
      <c r="A198" s="12">
        <v>4221</v>
      </c>
      <c r="B198" s="22" t="s">
        <v>131</v>
      </c>
      <c r="C198" s="26">
        <f>SUM(C196:C197)</f>
        <v>0</v>
      </c>
      <c r="D198" s="26"/>
      <c r="E198" s="26"/>
      <c r="F198" s="37">
        <f aca="true" t="shared" si="36" ref="F198:K198">SUM(F196:F197)</f>
        <v>0</v>
      </c>
      <c r="G198" s="37">
        <f t="shared" si="36"/>
        <v>22300</v>
      </c>
      <c r="H198" s="37">
        <f t="shared" si="36"/>
        <v>22300</v>
      </c>
      <c r="I198" s="37">
        <f t="shared" si="36"/>
        <v>8000</v>
      </c>
      <c r="J198" s="37">
        <f t="shared" si="36"/>
        <v>4200</v>
      </c>
      <c r="K198" s="37">
        <f t="shared" si="36"/>
        <v>12200</v>
      </c>
    </row>
    <row r="199" spans="1:11" ht="12.75">
      <c r="A199" s="10">
        <v>42252</v>
      </c>
      <c r="B199" s="11" t="s">
        <v>145</v>
      </c>
      <c r="C199" s="5"/>
      <c r="D199" s="5"/>
      <c r="E199" s="5"/>
      <c r="F199" s="5"/>
      <c r="G199" s="5"/>
      <c r="H199" s="36">
        <f t="shared" si="35"/>
        <v>0</v>
      </c>
      <c r="I199" s="5">
        <v>6000</v>
      </c>
      <c r="J199" s="3"/>
      <c r="K199" s="30">
        <f>I199+J199</f>
        <v>6000</v>
      </c>
    </row>
    <row r="200" spans="1:11" ht="13.5">
      <c r="A200" s="21">
        <v>4225</v>
      </c>
      <c r="B200" s="25" t="s">
        <v>145</v>
      </c>
      <c r="C200" s="26">
        <f>C199</f>
        <v>0</v>
      </c>
      <c r="D200" s="26"/>
      <c r="E200" s="26"/>
      <c r="F200" s="37">
        <f aca="true" t="shared" si="37" ref="F200:K200">F199</f>
        <v>0</v>
      </c>
      <c r="G200" s="37">
        <f t="shared" si="37"/>
        <v>0</v>
      </c>
      <c r="H200" s="37">
        <f t="shared" si="37"/>
        <v>0</v>
      </c>
      <c r="I200" s="37">
        <f t="shared" si="37"/>
        <v>6000</v>
      </c>
      <c r="J200" s="37">
        <f t="shared" si="37"/>
        <v>0</v>
      </c>
      <c r="K200" s="37">
        <f t="shared" si="37"/>
        <v>6000</v>
      </c>
    </row>
    <row r="201" spans="1:11" ht="12.75">
      <c r="A201" s="12">
        <v>42262</v>
      </c>
      <c r="B201" s="13" t="s">
        <v>132</v>
      </c>
      <c r="C201" s="5"/>
      <c r="D201" s="5"/>
      <c r="E201" s="5"/>
      <c r="F201" s="1"/>
      <c r="G201" s="1"/>
      <c r="H201" s="36">
        <f t="shared" si="35"/>
        <v>0</v>
      </c>
      <c r="I201" s="5"/>
      <c r="J201" s="3"/>
      <c r="K201" s="3"/>
    </row>
    <row r="202" spans="1:11" ht="12.75">
      <c r="A202" s="10">
        <v>42271</v>
      </c>
      <c r="B202" s="11" t="s">
        <v>146</v>
      </c>
      <c r="C202" s="5"/>
      <c r="D202" s="5"/>
      <c r="E202" s="5"/>
      <c r="F202" s="5"/>
      <c r="G202" s="5"/>
      <c r="H202" s="36">
        <f t="shared" si="35"/>
        <v>0</v>
      </c>
      <c r="I202" s="5"/>
      <c r="J202" s="3"/>
      <c r="K202" s="3"/>
    </row>
    <row r="203" spans="1:11" ht="12.75">
      <c r="A203" s="10">
        <v>42272</v>
      </c>
      <c r="B203" s="11" t="s">
        <v>147</v>
      </c>
      <c r="C203" s="5"/>
      <c r="D203" s="5"/>
      <c r="E203" s="5"/>
      <c r="F203" s="5"/>
      <c r="G203" s="5"/>
      <c r="H203" s="36">
        <f t="shared" si="35"/>
        <v>0</v>
      </c>
      <c r="I203" s="5"/>
      <c r="J203" s="3"/>
      <c r="K203" s="3"/>
    </row>
    <row r="204" spans="1:11" ht="12.75">
      <c r="A204" s="10">
        <v>42273</v>
      </c>
      <c r="B204" s="11" t="s">
        <v>133</v>
      </c>
      <c r="C204" s="5"/>
      <c r="D204" s="5"/>
      <c r="E204" s="5"/>
      <c r="F204" s="5"/>
      <c r="G204" s="5">
        <v>6000</v>
      </c>
      <c r="H204" s="36">
        <f t="shared" si="35"/>
        <v>6000</v>
      </c>
      <c r="I204" s="5"/>
      <c r="J204" s="3"/>
      <c r="K204" s="3"/>
    </row>
    <row r="205" spans="1:11" ht="12.75">
      <c r="A205" s="10">
        <v>42274</v>
      </c>
      <c r="B205" s="11" t="s">
        <v>148</v>
      </c>
      <c r="C205" s="5"/>
      <c r="D205" s="5"/>
      <c r="E205" s="5"/>
      <c r="F205" s="1"/>
      <c r="G205" s="1"/>
      <c r="H205" s="36">
        <f t="shared" si="35"/>
        <v>0</v>
      </c>
      <c r="I205" s="5"/>
      <c r="J205" s="3"/>
      <c r="K205" s="3"/>
    </row>
    <row r="206" spans="1:11" ht="13.5">
      <c r="A206" s="12">
        <v>4227</v>
      </c>
      <c r="B206" s="22" t="s">
        <v>134</v>
      </c>
      <c r="C206" s="26">
        <f>SUM(C202:C205)</f>
        <v>0</v>
      </c>
      <c r="D206" s="26"/>
      <c r="E206" s="26"/>
      <c r="F206" s="37">
        <f aca="true" t="shared" si="38" ref="F206:K206">SUM(F202:F205)</f>
        <v>0</v>
      </c>
      <c r="G206" s="37">
        <f t="shared" si="38"/>
        <v>6000</v>
      </c>
      <c r="H206" s="37">
        <f t="shared" si="38"/>
        <v>6000</v>
      </c>
      <c r="I206" s="37">
        <f t="shared" si="38"/>
        <v>0</v>
      </c>
      <c r="J206" s="37">
        <f t="shared" si="38"/>
        <v>0</v>
      </c>
      <c r="K206" s="37">
        <f t="shared" si="38"/>
        <v>0</v>
      </c>
    </row>
    <row r="207" spans="1:11" ht="13.5">
      <c r="A207" s="12">
        <v>422</v>
      </c>
      <c r="B207" s="22" t="s">
        <v>135</v>
      </c>
      <c r="C207" s="26">
        <f>C198+C200+C206</f>
        <v>0</v>
      </c>
      <c r="D207" s="26"/>
      <c r="E207" s="26"/>
      <c r="F207" s="37">
        <f aca="true" t="shared" si="39" ref="F207:K207">F198+F200+F206</f>
        <v>0</v>
      </c>
      <c r="G207" s="37">
        <f t="shared" si="39"/>
        <v>28300</v>
      </c>
      <c r="H207" s="37">
        <f t="shared" si="39"/>
        <v>28300</v>
      </c>
      <c r="I207" s="37">
        <f t="shared" si="39"/>
        <v>14000</v>
      </c>
      <c r="J207" s="37">
        <f t="shared" si="39"/>
        <v>4200</v>
      </c>
      <c r="K207" s="37">
        <f t="shared" si="39"/>
        <v>18200</v>
      </c>
    </row>
    <row r="208" spans="1:11" ht="12.75">
      <c r="A208" s="10">
        <v>42411</v>
      </c>
      <c r="B208" s="11" t="s">
        <v>136</v>
      </c>
      <c r="C208" s="5"/>
      <c r="D208" s="5"/>
      <c r="E208" s="5"/>
      <c r="F208" s="1"/>
      <c r="G208" s="1">
        <v>2400</v>
      </c>
      <c r="H208" s="36">
        <f t="shared" si="35"/>
        <v>2400</v>
      </c>
      <c r="I208" s="5">
        <v>2600</v>
      </c>
      <c r="J208" s="3">
        <v>450</v>
      </c>
      <c r="K208" s="30">
        <f>I208+J208</f>
        <v>3050</v>
      </c>
    </row>
    <row r="209" spans="1:11" ht="12.75">
      <c r="A209" s="10">
        <v>42419</v>
      </c>
      <c r="B209" s="11" t="s">
        <v>137</v>
      </c>
      <c r="C209" s="5"/>
      <c r="D209" s="5"/>
      <c r="E209" s="5"/>
      <c r="F209" s="1"/>
      <c r="G209" s="1"/>
      <c r="H209" s="36">
        <f t="shared" si="35"/>
        <v>0</v>
      </c>
      <c r="I209" s="5"/>
      <c r="J209" s="3"/>
      <c r="K209" s="3"/>
    </row>
    <row r="210" spans="1:11" ht="13.5">
      <c r="A210" s="12">
        <v>424</v>
      </c>
      <c r="B210" s="22" t="s">
        <v>138</v>
      </c>
      <c r="C210" s="26">
        <f>SUM(C208:C209)</f>
        <v>0</v>
      </c>
      <c r="D210" s="26"/>
      <c r="E210" s="26"/>
      <c r="F210" s="37">
        <f aca="true" t="shared" si="40" ref="F210:K210">SUM(F208:F209)</f>
        <v>0</v>
      </c>
      <c r="G210" s="37">
        <f t="shared" si="40"/>
        <v>2400</v>
      </c>
      <c r="H210" s="37">
        <f t="shared" si="40"/>
        <v>2400</v>
      </c>
      <c r="I210" s="37">
        <f t="shared" si="40"/>
        <v>2600</v>
      </c>
      <c r="J210" s="37">
        <f t="shared" si="40"/>
        <v>450</v>
      </c>
      <c r="K210" s="37">
        <f t="shared" si="40"/>
        <v>3050</v>
      </c>
    </row>
    <row r="211" spans="1:11" ht="13.5">
      <c r="A211" s="12">
        <v>4</v>
      </c>
      <c r="B211" s="22" t="s">
        <v>139</v>
      </c>
      <c r="C211" s="26">
        <f>SUM(C195+C207+C210)</f>
        <v>0</v>
      </c>
      <c r="D211" s="26"/>
      <c r="E211" s="26"/>
      <c r="F211" s="37">
        <f aca="true" t="shared" si="41" ref="F211:K211">SUM(F195+F207+F210)</f>
        <v>0</v>
      </c>
      <c r="G211" s="37">
        <f>SUM(G195+G207+G210)</f>
        <v>56700</v>
      </c>
      <c r="H211" s="37">
        <f>SUM(H195+H207+H210)</f>
        <v>56700</v>
      </c>
      <c r="I211" s="37">
        <f t="shared" si="41"/>
        <v>16600</v>
      </c>
      <c r="J211" s="37">
        <f t="shared" si="41"/>
        <v>4650</v>
      </c>
      <c r="K211" s="37">
        <f t="shared" si="41"/>
        <v>21250</v>
      </c>
    </row>
    <row r="212" spans="1:11" ht="12.75">
      <c r="A212" s="10"/>
      <c r="B212" s="11"/>
      <c r="C212" s="5"/>
      <c r="D212" s="5"/>
      <c r="E212" s="5"/>
      <c r="F212" s="1"/>
      <c r="G212" s="1"/>
      <c r="H212" s="36"/>
      <c r="I212" s="5"/>
      <c r="J212" s="3"/>
      <c r="K212" s="3"/>
    </row>
    <row r="213" spans="1:11" ht="13.5">
      <c r="A213" s="12"/>
      <c r="B213" s="22" t="s">
        <v>149</v>
      </c>
      <c r="C213" s="26">
        <f>SUM(C211+C186)</f>
        <v>4253145</v>
      </c>
      <c r="D213" s="26">
        <f>SUM(D211+D186)</f>
        <v>0</v>
      </c>
      <c r="E213" s="26">
        <f>SUM(E211+E186)</f>
        <v>4253145</v>
      </c>
      <c r="F213" s="37">
        <f aca="true" t="shared" si="42" ref="F213:K213">SUM(F211+F186)</f>
        <v>626750</v>
      </c>
      <c r="G213" s="37">
        <f t="shared" si="42"/>
        <v>45300</v>
      </c>
      <c r="H213" s="37">
        <f t="shared" si="42"/>
        <v>672050</v>
      </c>
      <c r="I213" s="37">
        <f t="shared" si="42"/>
        <v>115531</v>
      </c>
      <c r="J213" s="37">
        <f t="shared" si="42"/>
        <v>66210</v>
      </c>
      <c r="K213" s="37">
        <f t="shared" si="42"/>
        <v>181741</v>
      </c>
    </row>
    <row r="214" spans="1:11" ht="12.75">
      <c r="A214" s="10"/>
      <c r="B214" s="11"/>
      <c r="C214" s="5"/>
      <c r="D214" s="5"/>
      <c r="E214" s="5"/>
      <c r="F214" s="1"/>
      <c r="G214" s="1"/>
      <c r="H214" s="36"/>
      <c r="I214" s="5"/>
      <c r="J214" s="3"/>
      <c r="K214" s="3"/>
    </row>
    <row r="215" spans="1:11" ht="12.75">
      <c r="A215" s="10"/>
      <c r="B215" s="11"/>
      <c r="C215" s="5"/>
      <c r="D215" s="5"/>
      <c r="E215" s="5"/>
      <c r="F215" s="1"/>
      <c r="G215" s="1"/>
      <c r="H215" s="36"/>
      <c r="I215" s="5"/>
      <c r="J215" s="3"/>
      <c r="K215" s="3"/>
    </row>
    <row r="216" spans="1:11" ht="12.75">
      <c r="A216" s="10"/>
      <c r="B216" s="11"/>
      <c r="C216" s="5"/>
      <c r="D216" s="5"/>
      <c r="E216" s="5"/>
      <c r="F216" s="1"/>
      <c r="G216" s="1"/>
      <c r="H216" s="36"/>
      <c r="I216" s="5"/>
      <c r="J216" s="3"/>
      <c r="K216" s="3"/>
    </row>
    <row r="217" spans="1:11" ht="12.75">
      <c r="A217" s="10"/>
      <c r="B217" s="11"/>
      <c r="C217" s="5"/>
      <c r="D217" s="5"/>
      <c r="E217" s="5"/>
      <c r="F217" s="1"/>
      <c r="G217" s="1"/>
      <c r="H217" s="36"/>
      <c r="I217" s="5"/>
      <c r="J217" s="3"/>
      <c r="K217" s="3"/>
    </row>
    <row r="218" spans="1:11" ht="12.75">
      <c r="A218" s="10"/>
      <c r="B218" s="11"/>
      <c r="C218" s="5"/>
      <c r="D218" s="5"/>
      <c r="E218" s="5"/>
      <c r="F218" s="1"/>
      <c r="G218" s="1"/>
      <c r="H218" s="36"/>
      <c r="I218" s="5"/>
      <c r="J218" s="3"/>
      <c r="K218" s="3"/>
    </row>
    <row r="219" spans="1:11" ht="13.5">
      <c r="A219" s="12"/>
      <c r="B219" s="22" t="s">
        <v>140</v>
      </c>
      <c r="C219" s="26">
        <f>C32</f>
        <v>4253145</v>
      </c>
      <c r="D219" s="26">
        <f>D32</f>
        <v>0</v>
      </c>
      <c r="E219" s="26">
        <f>E32</f>
        <v>4253145</v>
      </c>
      <c r="F219" s="37">
        <f aca="true" t="shared" si="43" ref="F219:K219">F32</f>
        <v>626750</v>
      </c>
      <c r="G219" s="37">
        <f t="shared" si="43"/>
        <v>45300</v>
      </c>
      <c r="H219" s="37">
        <f t="shared" si="43"/>
        <v>672050</v>
      </c>
      <c r="I219" s="26">
        <f t="shared" si="43"/>
        <v>115531</v>
      </c>
      <c r="J219" s="26">
        <f t="shared" si="43"/>
        <v>66210</v>
      </c>
      <c r="K219" s="26">
        <f t="shared" si="43"/>
        <v>181741</v>
      </c>
    </row>
    <row r="220" spans="1:11" ht="13.5">
      <c r="A220" s="12"/>
      <c r="B220" s="22" t="s">
        <v>7</v>
      </c>
      <c r="C220" s="26">
        <f>C213</f>
        <v>4253145</v>
      </c>
      <c r="D220" s="26">
        <f>D213</f>
        <v>0</v>
      </c>
      <c r="E220" s="26">
        <f>E213</f>
        <v>4253145</v>
      </c>
      <c r="F220" s="37">
        <f aca="true" t="shared" si="44" ref="F220:K220">F213</f>
        <v>626750</v>
      </c>
      <c r="G220" s="37">
        <f t="shared" si="44"/>
        <v>45300</v>
      </c>
      <c r="H220" s="37">
        <f t="shared" si="44"/>
        <v>672050</v>
      </c>
      <c r="I220" s="26">
        <f t="shared" si="44"/>
        <v>115531</v>
      </c>
      <c r="J220" s="26">
        <f t="shared" si="44"/>
        <v>66210</v>
      </c>
      <c r="K220" s="26">
        <f t="shared" si="44"/>
        <v>181741</v>
      </c>
    </row>
    <row r="221" spans="1:11" ht="13.5">
      <c r="A221" s="12"/>
      <c r="B221" s="22" t="s">
        <v>141</v>
      </c>
      <c r="C221" s="26">
        <f>C219-C220</f>
        <v>0</v>
      </c>
      <c r="D221" s="26">
        <f>D219-D220</f>
        <v>0</v>
      </c>
      <c r="E221" s="26">
        <f>E219-E220</f>
        <v>0</v>
      </c>
      <c r="F221" s="37">
        <f aca="true" t="shared" si="45" ref="F221:K221">F219-F220</f>
        <v>0</v>
      </c>
      <c r="G221" s="37">
        <f t="shared" si="45"/>
        <v>0</v>
      </c>
      <c r="H221" s="37">
        <f t="shared" si="45"/>
        <v>0</v>
      </c>
      <c r="I221" s="26">
        <f t="shared" si="45"/>
        <v>0</v>
      </c>
      <c r="J221" s="26">
        <f t="shared" si="45"/>
        <v>0</v>
      </c>
      <c r="K221" s="26">
        <f t="shared" si="45"/>
        <v>0</v>
      </c>
    </row>
    <row r="222" spans="1:11" ht="12.75">
      <c r="A222" s="10"/>
      <c r="B222" s="11"/>
      <c r="C222" s="28"/>
      <c r="D222" s="28"/>
      <c r="E222" s="28"/>
      <c r="F222" s="1"/>
      <c r="G222" s="1"/>
      <c r="H222" s="1"/>
      <c r="I222" s="1"/>
      <c r="J222" s="3"/>
      <c r="K222" s="3"/>
    </row>
    <row r="223" spans="1:11" ht="12.75">
      <c r="A223" s="10"/>
      <c r="B223" s="11"/>
      <c r="C223" s="6"/>
      <c r="D223" s="6"/>
      <c r="E223" s="6"/>
      <c r="F223" s="1"/>
      <c r="G223" s="1"/>
      <c r="H223" s="1"/>
      <c r="I223" s="1"/>
      <c r="J223" s="3"/>
      <c r="K223" s="3"/>
    </row>
    <row r="224" spans="1:11" ht="12.75">
      <c r="A224" s="10"/>
      <c r="B224" s="11"/>
      <c r="C224" s="6"/>
      <c r="D224" s="6"/>
      <c r="E224" s="6"/>
      <c r="F224" s="1"/>
      <c r="G224" s="1"/>
      <c r="H224" s="1"/>
      <c r="I224" s="1"/>
      <c r="J224" s="3"/>
      <c r="K224" s="3"/>
    </row>
    <row r="225" spans="1:11" ht="12.75">
      <c r="A225" s="10"/>
      <c r="B225" s="11"/>
      <c r="C225" s="6"/>
      <c r="D225" s="6"/>
      <c r="E225" s="6"/>
      <c r="F225" s="1"/>
      <c r="G225" s="1"/>
      <c r="H225" s="1"/>
      <c r="I225" s="1"/>
      <c r="J225" s="3"/>
      <c r="K225" s="3"/>
    </row>
    <row r="226" spans="1:11" ht="12.75">
      <c r="A226" s="10"/>
      <c r="B226" s="11"/>
      <c r="C226" s="6"/>
      <c r="D226" s="6"/>
      <c r="E226" s="6"/>
      <c r="F226" s="1"/>
      <c r="G226" s="1"/>
      <c r="H226" s="1"/>
      <c r="I226" s="1"/>
      <c r="J226" s="3"/>
      <c r="K226" s="3"/>
    </row>
    <row r="227" spans="1:11" ht="12.75">
      <c r="A227" s="10"/>
      <c r="B227" s="11"/>
      <c r="C227" s="6"/>
      <c r="D227" s="6"/>
      <c r="E227" s="6"/>
      <c r="F227" s="1"/>
      <c r="G227" s="1"/>
      <c r="H227" s="1"/>
      <c r="I227" s="1"/>
      <c r="J227" s="3"/>
      <c r="K227" s="3"/>
    </row>
    <row r="228" spans="1:11" ht="12.75">
      <c r="A228" s="10"/>
      <c r="B228" s="11"/>
      <c r="C228" s="6"/>
      <c r="D228" s="6"/>
      <c r="E228" s="6"/>
      <c r="F228" s="1"/>
      <c r="G228" s="1"/>
      <c r="H228" s="1"/>
      <c r="I228" s="1"/>
      <c r="J228" s="3"/>
      <c r="K228" s="3"/>
    </row>
  </sheetData>
  <sheetProtection/>
  <mergeCells count="3">
    <mergeCell ref="A1:B1"/>
    <mergeCell ref="A5:B5"/>
    <mergeCell ref="A42:B42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Marina</cp:lastModifiedBy>
  <cp:lastPrinted>2015-01-16T09:46:13Z</cp:lastPrinted>
  <dcterms:created xsi:type="dcterms:W3CDTF">2010-12-21T07:15:33Z</dcterms:created>
  <dcterms:modified xsi:type="dcterms:W3CDTF">2015-01-16T09:49:05Z</dcterms:modified>
  <cp:category/>
  <cp:version/>
  <cp:contentType/>
  <cp:contentStatus/>
</cp:coreProperties>
</file>