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OBRT" sheetId="1" r:id="rId1"/>
  </sheets>
  <definedNames/>
  <calcPr fullCalcOnLoad="1"/>
</workbook>
</file>

<file path=xl/sharedStrings.xml><?xml version="1.0" encoding="utf-8"?>
<sst xmlns="http://schemas.openxmlformats.org/spreadsheetml/2006/main" count="228" uniqueCount="187">
  <si>
    <t>RAČUN</t>
  </si>
  <si>
    <t>O P I S</t>
  </si>
  <si>
    <t>P R I H O D I</t>
  </si>
  <si>
    <t>PRIHODI POSLOVANJA</t>
  </si>
  <si>
    <t>R A S H O D I</t>
  </si>
  <si>
    <t>PLAĆE ZA REDOVNI RAD</t>
  </si>
  <si>
    <t>PLAĆE ZA MENTORSTVO</t>
  </si>
  <si>
    <t>PLAĆE ZA PREKOVREMENI RAD</t>
  </si>
  <si>
    <t>PLAĆE</t>
  </si>
  <si>
    <t>OTPREMNINE</t>
  </si>
  <si>
    <t>POMOĆI</t>
  </si>
  <si>
    <t>OSTALI RASHODI ZA ZAPOSLENE</t>
  </si>
  <si>
    <t>DOPRINOS ZA ZDRAV. OSIGUR.</t>
  </si>
  <si>
    <t>DOPRINOS ZA POS. ZDRAV. OSIG.</t>
  </si>
  <si>
    <t>DOPRINOS ZA ZAPOŠLJAVANJE</t>
  </si>
  <si>
    <t>DOPRINOSI NA PLAĆU</t>
  </si>
  <si>
    <t>DNEVNICE ZA SL. PUT. U ZEMLJI</t>
  </si>
  <si>
    <t>DNEVNICE ZA SL. PUT. U INOZ.</t>
  </si>
  <si>
    <t>NAKNADE ZA SMJEŠTAJ U ZEMLJI</t>
  </si>
  <si>
    <t>NAKNADE ZA SMJEŠTAJ U INOZ.</t>
  </si>
  <si>
    <t>NAKNADE ZA PRIJEVOZ U ZEMLJI</t>
  </si>
  <si>
    <t>NAKNADE ZA PRIJEVOZ U INOZ.</t>
  </si>
  <si>
    <t>SLUŽBENA PUTOVANJA</t>
  </si>
  <si>
    <t>NAKNADE ZA PRIJEVOZ NA POSAO</t>
  </si>
  <si>
    <t>SEMINARI I SAVJETOVANJA</t>
  </si>
  <si>
    <t>TEČAJEVI I STRUČNI ISPITI</t>
  </si>
  <si>
    <t>STRUČNO USAVRŠAVANJE ZAP.</t>
  </si>
  <si>
    <t>NAKNADE TROŠKOVA ZAPOS.</t>
  </si>
  <si>
    <t>UREDSKI MATERIJAL</t>
  </si>
  <si>
    <t>LITERATURA</t>
  </si>
  <si>
    <t>MATERIJAL ZA ČIŠĆENJE</t>
  </si>
  <si>
    <t>ZAŠTITNA ODJEĆA I OBUĆA</t>
  </si>
  <si>
    <t>HIGIJENSKI MATERIJAL</t>
  </si>
  <si>
    <t>UREDSKI  I OSTALI MATERIJAL</t>
  </si>
  <si>
    <t>ELEKTRIČNA ENERGIJA</t>
  </si>
  <si>
    <t>PLIN</t>
  </si>
  <si>
    <t>ENERGIJA</t>
  </si>
  <si>
    <t>MATER. ZA ODRŽ. - GRAĐ. OBJ.</t>
  </si>
  <si>
    <t>OSTALI MATER. ZA ODRŽAVANJE</t>
  </si>
  <si>
    <t>MATER. ZA TEK. I INV. ODRŽ.</t>
  </si>
  <si>
    <t>SITAN INVENTAR</t>
  </si>
  <si>
    <t>RASHODI ZA MATER. I ENERG.</t>
  </si>
  <si>
    <t>USLUGE TELEFONA I TELEFAXA</t>
  </si>
  <si>
    <t>POŠTARINA</t>
  </si>
  <si>
    <t>OST. USL. ZA KOM. - PRIJEVOZ</t>
  </si>
  <si>
    <t>USLUGE TEL., POŠTE I PRIJEVOZA</t>
  </si>
  <si>
    <t>USL. ODRŽAV. - GRAĐ. OBJEKATA</t>
  </si>
  <si>
    <t>OSTALE USL. TEK. I INV. ODRŽ.</t>
  </si>
  <si>
    <t>USL. TEK. I INV. ODRŽAV.</t>
  </si>
  <si>
    <t>TISAK</t>
  </si>
  <si>
    <t>PROMIDŽBENI MATER.</t>
  </si>
  <si>
    <t>OST. USL. PROM. I INFORM.</t>
  </si>
  <si>
    <t>USLUGE PROM. I INFORMIR.</t>
  </si>
  <si>
    <t>OPSKRBA VODOM</t>
  </si>
  <si>
    <t>ODVOZ SMEĆA</t>
  </si>
  <si>
    <t>DIMNJAČARSKE USLUGE</t>
  </si>
  <si>
    <t>USLUGE ČIŠĆENJA I PRANJA</t>
  </si>
  <si>
    <t>USLUGE ČUVANJA IMOV. I OSOBA</t>
  </si>
  <si>
    <t>OSTALE KOMUN. USLUGE</t>
  </si>
  <si>
    <t>KOMUNALNE USLUGE</t>
  </si>
  <si>
    <t>NAJAMNINE</t>
  </si>
  <si>
    <t>OBVEZNI I PREV. ZDRAV. PREGLEDI</t>
  </si>
  <si>
    <t>USL. ODVJETNIKA I PRAV. SAVJ.</t>
  </si>
  <si>
    <t>REVIZORSKE USL.</t>
  </si>
  <si>
    <t>OSTALE INTEL. USL.</t>
  </si>
  <si>
    <t>INTELEKTUALNE I OSOBNE USL.</t>
  </si>
  <si>
    <t>USL. AŽURIR. BAZA</t>
  </si>
  <si>
    <t>USL. RAZVOJA SOFTWAR-A</t>
  </si>
  <si>
    <t>OSTALE RAČUNALNE USL.</t>
  </si>
  <si>
    <t>RAČUNALNE USLUGE</t>
  </si>
  <si>
    <t>GRAFIČKE I TISK. USLUGE</t>
  </si>
  <si>
    <t>FILM I IZRADA FOTOGR.</t>
  </si>
  <si>
    <t>UREĐENJE PROSTORA</t>
  </si>
  <si>
    <t>OSTALE USLUGE</t>
  </si>
  <si>
    <t>RASHODI ZA USLUGE</t>
  </si>
  <si>
    <t>PREMIJE OSIG. ZAPOSL. I UČENIKA</t>
  </si>
  <si>
    <t>PREMIJE OSIGURANJA</t>
  </si>
  <si>
    <t>REPREZENTACIJA</t>
  </si>
  <si>
    <t>ČLANARINE</t>
  </si>
  <si>
    <t>OSTALI NESPOMENUTI RASHODI</t>
  </si>
  <si>
    <t>USLUGE BANAKA</t>
  </si>
  <si>
    <t>USLUGE PLATNOG PROMETA</t>
  </si>
  <si>
    <t>USLUGE BANAKA I PLAT. PROM.</t>
  </si>
  <si>
    <t>ZATEZNE KAMATE</t>
  </si>
  <si>
    <t>OSTALI FINANC. RASHODI</t>
  </si>
  <si>
    <t>OSTALI FINANCIJSKI RASHODI</t>
  </si>
  <si>
    <t>OST. NAKNADE IZ PROR. U NOVCU</t>
  </si>
  <si>
    <t>OSTALE TEKUĆE DONACIJE</t>
  </si>
  <si>
    <t>RASHODI POSLOVANJA</t>
  </si>
  <si>
    <t>GRAĐEVINSKI OBJEKTI</t>
  </si>
  <si>
    <t>RAČUNALA I RAČUN. OPREMA</t>
  </si>
  <si>
    <t>UREDSKI NAMJEŠTAJ</t>
  </si>
  <si>
    <t>UREDSKA OPREMA I NAMJEŠTAJ</t>
  </si>
  <si>
    <t>GLAZB. INSTR. I OPREMA</t>
  </si>
  <si>
    <t>OPREMA</t>
  </si>
  <si>
    <t>UREĐAJI, STROJEVI I OPREMA</t>
  </si>
  <si>
    <t>POSTROJENJA I OPREMA</t>
  </si>
  <si>
    <t>KNJIGE U KNJIŽNICI</t>
  </si>
  <si>
    <t>AUDIO I VIZUALNA OPR. U KNJIŽ.</t>
  </si>
  <si>
    <t>KNJIGE I UMJETNIČKE VRIJED.</t>
  </si>
  <si>
    <t>RASHODI ZA NAB. NEFIN. IMOVINE</t>
  </si>
  <si>
    <t xml:space="preserve">P R I H O D I </t>
  </si>
  <si>
    <t>VIŠAK - MANJAK</t>
  </si>
  <si>
    <t>I-XII</t>
  </si>
  <si>
    <t>OBRTNIČKA ŠKOLA</t>
  </si>
  <si>
    <t>NAGRADE</t>
  </si>
  <si>
    <t>DAROVI</t>
  </si>
  <si>
    <t>MJERNI I KONTROLNI INSTR.</t>
  </si>
  <si>
    <t>STROJEVI</t>
  </si>
  <si>
    <t>ALATI</t>
  </si>
  <si>
    <t>U K U P N O  R A S H O D I</t>
  </si>
  <si>
    <t>PRIHODI IZ ŽUP.PROR.ZA MAT.RASH.</t>
  </si>
  <si>
    <t>PRIH.IZ GRADSKOG PRORAČUNA</t>
  </si>
  <si>
    <t>PRIH.ZA FINANC.RASH.POSL.</t>
  </si>
  <si>
    <t>OST.NENAVED.RASH.ZA ZAPOSLENE</t>
  </si>
  <si>
    <t>REGRES ZA GODIŠNJI ODMOR</t>
  </si>
  <si>
    <t>UKUPNI PRIHODI</t>
  </si>
  <si>
    <t>PREMIJE OSIG. OSTALE IMOVINE</t>
  </si>
  <si>
    <t>UPRAVNE I ADMINISTRATIVNE PRIST.</t>
  </si>
  <si>
    <t>SUDSKE PRISTOJBA</t>
  </si>
  <si>
    <t>JAVNOBILJEŽNIČKE PRISTOJBE</t>
  </si>
  <si>
    <t>OSTALE PRISTOJBE I NAKNADE</t>
  </si>
  <si>
    <t>PRISTOJBE I NAKNADE</t>
  </si>
  <si>
    <t>NAKNADA POSL.ZBOG NEZAP.OSOBA S INVAL.</t>
  </si>
  <si>
    <t>KAPITALNE POMOĆI PROR.KOR.IZ PR.KOJI IM NIJE NAD</t>
  </si>
  <si>
    <t>POMOĆI PROR.KOR.IZ PROR.KOJI IM NIJE NADL.</t>
  </si>
  <si>
    <t>TEKUĆE POM. IZ DRŽ.PRORAČ.TEM. PR.EU</t>
  </si>
  <si>
    <t>POM.IZ DRŽ. PROR.TEM.PRIJENOSA EU</t>
  </si>
  <si>
    <t>KAMATE NA DEPOZITE PO VIĐENJU</t>
  </si>
  <si>
    <t>PRIHODI OD FINANCIJSKE IMOVINE</t>
  </si>
  <si>
    <t>BONUS ZA USPJEŠAN RAD</t>
  </si>
  <si>
    <t xml:space="preserve">UGOVORI O DJELU </t>
  </si>
  <si>
    <t>PRIHODI PO POSEBNIM PROPISIMA</t>
  </si>
  <si>
    <t>OSTALI PRIHODI ZA POSEBNE NAMJENE</t>
  </si>
  <si>
    <t>TEK.POM.IZ DRŽ.PRORAČUNA PROR.KORIS.PROR.JLP S</t>
  </si>
  <si>
    <t>PRIHODI OD PRUŽENIH USLUGA</t>
  </si>
  <si>
    <t>PRIHODI OD PRODAJE PRIZ.I ROBE TE PRUŽENIH USLUGA</t>
  </si>
  <si>
    <t xml:space="preserve">OSTALI PRIHODI  </t>
  </si>
  <si>
    <t>OSTALI PRIHODI</t>
  </si>
  <si>
    <t>OSTALI MATERIJAL ZA POTREBE REDOVNOG POSLOVANJA</t>
  </si>
  <si>
    <t>MAT.I DIJELOVI ZA TEKUĆE I INVESTICIJSKO ODR.POSTR.I OPR.</t>
  </si>
  <si>
    <t>USLUGE TE. I INV.ODRŽ. POSTROJENJA I OPREME</t>
  </si>
  <si>
    <t>TEKUĆE POMOĆI OHZMO-a,HZZ-a i HZZO-a</t>
  </si>
  <si>
    <t>POMOĆI OD IZVANPRORAČUNSKIH KORISNIKA</t>
  </si>
  <si>
    <t>SUFINANCIRANJE CIJENE USLUGE, PARTICIPACIJE I SL.</t>
  </si>
  <si>
    <t>PRIHODI OD PRODANIH PROIZVODA</t>
  </si>
  <si>
    <t>PRIHODI OD PRODAJE NEFIN. IMOVINE</t>
  </si>
  <si>
    <t>FINANCIJSKI PRIHODI</t>
  </si>
  <si>
    <t xml:space="preserve"> -      </t>
  </si>
  <si>
    <t xml:space="preserve">VIŠAK PRIHODA </t>
  </si>
  <si>
    <t xml:space="preserve">U K U P N O   P R I H O D I </t>
  </si>
  <si>
    <t>RASH. ZA NABAVU NEFINANC. IMOV.</t>
  </si>
  <si>
    <t>FINANCIJSKI RASHODI</t>
  </si>
  <si>
    <t xml:space="preserve">U K U P N O   R A S H O D I </t>
  </si>
  <si>
    <t xml:space="preserve">VIŠAK / MANJAK PRIHODA </t>
  </si>
  <si>
    <t>VIŠAK / MANJAK PRIH. POSLOVANJA</t>
  </si>
  <si>
    <t>VIŠAK / MANJAK PRIH. - NEFINANC. IM.</t>
  </si>
  <si>
    <t>VIŠAK / MANJAK PRIH. - FINANC. IMOV.</t>
  </si>
  <si>
    <t>NAMIRNICE</t>
  </si>
  <si>
    <t>REBALANS</t>
  </si>
  <si>
    <t>OSTALI RASHODI ZA SLUŽBENA PUTOVANJA</t>
  </si>
  <si>
    <t>OSTALE NAKNADE TROŠKOVA ZAPOSLENIMA</t>
  </si>
  <si>
    <t>OSTALI MATERIJAL I SIROVINE</t>
  </si>
  <si>
    <t>LICENCE</t>
  </si>
  <si>
    <t>OPREMA ZA GRIJANJE , VENTILACIJU I HLAĐENJE</t>
  </si>
  <si>
    <t>OPREMA ZA ODRŽAVANJE I ZAŠTITU</t>
  </si>
  <si>
    <t>PRECIZNI I OPTIČKI INSTRUMENTI</t>
  </si>
  <si>
    <t>PRIH.IZ NADLEŽ. PROR.ZA NABAVU NEF.IMOVINE</t>
  </si>
  <si>
    <t>OSTALI NESPOMENUTI PRIHODI PO POSEBNIM PROPISIMA</t>
  </si>
  <si>
    <t>PO IZVORIMA FINANCIRANJA:</t>
  </si>
  <si>
    <t>411- PRORAČUNSKI PRIHODI DRŽAVNI PRORAČUN</t>
  </si>
  <si>
    <t>122- PRIHODI OD NADLEŽNOG PRORAČUNA ZA FIN.RASHODA POSLOV.</t>
  </si>
  <si>
    <t>RASHODI:</t>
  </si>
  <si>
    <t>PRIHODI:</t>
  </si>
  <si>
    <t>REBALANS FINANCIJSKOG PLANA ZA 2018. GODINU</t>
  </si>
  <si>
    <t>TEKUĆE DONACIJE OD TRGOVAČKIH DJELATNOSTI</t>
  </si>
  <si>
    <t>DONACIJE OD PRAVNIH I FIZ. OSOBA IZVAN OPĆEG PR.</t>
  </si>
  <si>
    <t xml:space="preserve">22-OSTALI VL.PR. </t>
  </si>
  <si>
    <t>35-NAMJENSKI VL.PRIH-UČENICI</t>
  </si>
  <si>
    <t>511-DONACIJE</t>
  </si>
  <si>
    <t>11- PRIHODI IZ NADLEŽNOG PRORAČUNA ZA NABAVU NAMJEŠTAJA</t>
  </si>
  <si>
    <t>4602-SHEMA VOĆE PLAĆA BBŽ</t>
  </si>
  <si>
    <t>411-SHEMA VOĆE PLAĆA BBŽ</t>
  </si>
  <si>
    <t>21-VIŠKOVI PRETHODNIH GODINA</t>
  </si>
  <si>
    <t>NAKNADE OSTALIH TROŠKOVA</t>
  </si>
  <si>
    <t>NAKNADE TROŠKOVA OSOBAMA IZ</t>
  </si>
  <si>
    <t>341- STRUČNO OSPOSOBLJAVANJE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</si>
</sst>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name val="Arial Black"/>
      <family val="2"/>
    </font>
    <font>
      <sz val="7"/>
      <name val="Arial Black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" fontId="3" fillId="33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4"/>
  <sheetViews>
    <sheetView tabSelected="1" workbookViewId="0" topLeftCell="A170">
      <selection activeCell="D162" sqref="D162"/>
    </sheetView>
  </sheetViews>
  <sheetFormatPr defaultColWidth="9.140625" defaultRowHeight="12.75"/>
  <cols>
    <col min="1" max="1" width="7.8515625" style="7" customWidth="1"/>
    <col min="2" max="2" width="42.421875" style="8" customWidth="1"/>
    <col min="3" max="3" width="12.8515625" style="4" customWidth="1"/>
    <col min="4" max="4" width="12.421875" style="32" customWidth="1"/>
    <col min="5" max="5" width="11.8515625" style="7" customWidth="1"/>
  </cols>
  <sheetData>
    <row r="1" spans="1:2" ht="12.75">
      <c r="A1" s="44" t="s">
        <v>104</v>
      </c>
      <c r="B1" s="44"/>
    </row>
    <row r="2" ht="12.75">
      <c r="B2" s="6" t="s">
        <v>174</v>
      </c>
    </row>
    <row r="4" spans="1:5" ht="13.5">
      <c r="A4" s="11" t="s">
        <v>0</v>
      </c>
      <c r="B4" s="21" t="s">
        <v>1</v>
      </c>
      <c r="C4" s="22" t="s">
        <v>103</v>
      </c>
      <c r="D4" s="33" t="s">
        <v>159</v>
      </c>
      <c r="E4" s="11" t="s">
        <v>103</v>
      </c>
    </row>
    <row r="5" spans="1:5" ht="12.75">
      <c r="A5" s="45" t="s">
        <v>2</v>
      </c>
      <c r="B5" s="46"/>
      <c r="C5" s="1"/>
      <c r="D5" s="27"/>
      <c r="E5" s="3"/>
    </row>
    <row r="6" spans="1:5" ht="12.75">
      <c r="A6" s="31">
        <v>63414</v>
      </c>
      <c r="B6" s="31" t="s">
        <v>142</v>
      </c>
      <c r="C6" s="5"/>
      <c r="D6" s="27">
        <v>0</v>
      </c>
      <c r="E6" s="3">
        <v>0</v>
      </c>
    </row>
    <row r="7" spans="1:5" ht="12.75">
      <c r="A7" s="30">
        <v>634</v>
      </c>
      <c r="B7" s="30" t="s">
        <v>143</v>
      </c>
      <c r="C7" s="5">
        <f>C6</f>
        <v>0</v>
      </c>
      <c r="D7" s="27">
        <f>D6</f>
        <v>0</v>
      </c>
      <c r="E7" s="27">
        <f>E6</f>
        <v>0</v>
      </c>
    </row>
    <row r="8" spans="1:5" ht="12.75">
      <c r="A8" s="9">
        <v>63612</v>
      </c>
      <c r="B8" s="3" t="s">
        <v>134</v>
      </c>
      <c r="C8" s="20">
        <v>4522590</v>
      </c>
      <c r="D8" s="20">
        <v>3707</v>
      </c>
      <c r="E8" s="27">
        <f>C8+D8</f>
        <v>4526297</v>
      </c>
    </row>
    <row r="9" spans="1:5" ht="12.75">
      <c r="A9" s="9">
        <v>63621</v>
      </c>
      <c r="B9" s="3" t="s">
        <v>124</v>
      </c>
      <c r="C9" s="20"/>
      <c r="D9" s="27"/>
      <c r="E9" s="3"/>
    </row>
    <row r="10" spans="1:5" ht="12.75">
      <c r="A10" s="11">
        <v>636</v>
      </c>
      <c r="B10" s="2" t="s">
        <v>125</v>
      </c>
      <c r="C10" s="20">
        <f>C9+C8</f>
        <v>4522590</v>
      </c>
      <c r="D10" s="20">
        <f>D9+D8</f>
        <v>3707</v>
      </c>
      <c r="E10" s="20">
        <f>E9+E8</f>
        <v>4526297</v>
      </c>
    </row>
    <row r="11" spans="1:5" ht="12.75">
      <c r="A11" s="9">
        <v>63811</v>
      </c>
      <c r="B11" s="3" t="s">
        <v>126</v>
      </c>
      <c r="C11" s="27">
        <v>7750</v>
      </c>
      <c r="D11" s="27">
        <v>0</v>
      </c>
      <c r="E11" s="27">
        <f>C11+D11</f>
        <v>7750</v>
      </c>
    </row>
    <row r="12" spans="1:5" ht="12.75">
      <c r="A12" s="11">
        <v>638</v>
      </c>
      <c r="B12" s="2" t="s">
        <v>127</v>
      </c>
      <c r="C12" s="20">
        <f>C11</f>
        <v>7750</v>
      </c>
      <c r="D12" s="20">
        <f>D11</f>
        <v>0</v>
      </c>
      <c r="E12" s="20">
        <f>E11</f>
        <v>7750</v>
      </c>
    </row>
    <row r="13" spans="1:5" ht="12.75">
      <c r="A13" s="9">
        <v>64132</v>
      </c>
      <c r="B13" s="3" t="s">
        <v>128</v>
      </c>
      <c r="C13" s="27">
        <v>1000</v>
      </c>
      <c r="D13" s="27">
        <v>100</v>
      </c>
      <c r="E13" s="27">
        <f>C13+D13</f>
        <v>1100</v>
      </c>
    </row>
    <row r="14" spans="1:5" ht="12.75">
      <c r="A14" s="11">
        <v>641</v>
      </c>
      <c r="B14" s="2" t="s">
        <v>129</v>
      </c>
      <c r="C14" s="20">
        <f>C13</f>
        <v>1000</v>
      </c>
      <c r="D14" s="20">
        <f>D13</f>
        <v>100</v>
      </c>
      <c r="E14" s="20">
        <f>E13</f>
        <v>1100</v>
      </c>
    </row>
    <row r="15" spans="1:5" ht="12.75">
      <c r="A15" s="11">
        <v>65264</v>
      </c>
      <c r="B15" s="2" t="s">
        <v>144</v>
      </c>
      <c r="C15" s="20">
        <v>0</v>
      </c>
      <c r="D15" s="27"/>
      <c r="E15" s="27">
        <f>C15+D15</f>
        <v>0</v>
      </c>
    </row>
    <row r="16" spans="1:5" ht="12.75">
      <c r="A16" s="9">
        <v>65268</v>
      </c>
      <c r="B16" s="1" t="s">
        <v>133</v>
      </c>
      <c r="C16" s="5">
        <v>2000</v>
      </c>
      <c r="D16" s="27">
        <v>-2000</v>
      </c>
      <c r="E16" s="27">
        <f>C16+D16</f>
        <v>0</v>
      </c>
    </row>
    <row r="17" spans="1:5" ht="12.75">
      <c r="A17" s="9">
        <v>65269</v>
      </c>
      <c r="B17" s="3" t="s">
        <v>168</v>
      </c>
      <c r="C17" s="5">
        <v>49000</v>
      </c>
      <c r="D17" s="27">
        <v>-20683</v>
      </c>
      <c r="E17" s="27">
        <f>C17+D17</f>
        <v>28317</v>
      </c>
    </row>
    <row r="18" spans="1:5" ht="12.75">
      <c r="A18" s="11">
        <v>652</v>
      </c>
      <c r="B18" s="2" t="s">
        <v>132</v>
      </c>
      <c r="C18" s="20">
        <f>C16+C15+C17</f>
        <v>51000</v>
      </c>
      <c r="D18" s="20">
        <f>D16+D15+D17</f>
        <v>-22683</v>
      </c>
      <c r="E18" s="20">
        <f>E16+E15+E17</f>
        <v>28317</v>
      </c>
    </row>
    <row r="19" spans="1:5" ht="12.75">
      <c r="A19" s="11">
        <v>66141</v>
      </c>
      <c r="B19" s="2" t="s">
        <v>145</v>
      </c>
      <c r="C19" s="20">
        <v>0</v>
      </c>
      <c r="D19" s="27">
        <v>1170</v>
      </c>
      <c r="E19" s="27">
        <f>C19+D19</f>
        <v>1170</v>
      </c>
    </row>
    <row r="20" spans="1:5" ht="12.75">
      <c r="A20" s="9">
        <v>66151</v>
      </c>
      <c r="B20" s="3" t="s">
        <v>135</v>
      </c>
      <c r="C20" s="5">
        <v>140000</v>
      </c>
      <c r="D20" s="27">
        <v>55400</v>
      </c>
      <c r="E20" s="27">
        <f>C20+D20</f>
        <v>195400</v>
      </c>
    </row>
    <row r="21" spans="1:5" ht="12.75">
      <c r="A21" s="11">
        <v>661</v>
      </c>
      <c r="B21" s="2" t="s">
        <v>136</v>
      </c>
      <c r="C21" s="20">
        <f>C20+C19</f>
        <v>140000</v>
      </c>
      <c r="D21" s="20">
        <f>D20+D19</f>
        <v>56570</v>
      </c>
      <c r="E21" s="20">
        <f>E20+E19</f>
        <v>196570</v>
      </c>
    </row>
    <row r="22" spans="1:5" ht="12.75">
      <c r="A22" s="9">
        <v>66313</v>
      </c>
      <c r="B22" s="2" t="s">
        <v>175</v>
      </c>
      <c r="C22" s="20">
        <v>0</v>
      </c>
      <c r="D22" s="27">
        <v>372</v>
      </c>
      <c r="E22" s="27">
        <f>C22+D22</f>
        <v>372</v>
      </c>
    </row>
    <row r="23" spans="1:5" ht="12.75">
      <c r="A23" s="9">
        <v>663</v>
      </c>
      <c r="B23" s="2" t="s">
        <v>176</v>
      </c>
      <c r="C23" s="20">
        <f>C22</f>
        <v>0</v>
      </c>
      <c r="D23" s="20">
        <f>D22</f>
        <v>372</v>
      </c>
      <c r="E23" s="20">
        <f>E22</f>
        <v>372</v>
      </c>
    </row>
    <row r="24" spans="1:5" ht="12.75">
      <c r="A24" s="9">
        <v>67111</v>
      </c>
      <c r="B24" s="1" t="s">
        <v>111</v>
      </c>
      <c r="C24" s="5">
        <v>742700</v>
      </c>
      <c r="D24" s="27">
        <v>39604</v>
      </c>
      <c r="E24" s="27">
        <f>C24+D24</f>
        <v>782304</v>
      </c>
    </row>
    <row r="25" spans="1:5" ht="12.75">
      <c r="A25" s="9">
        <v>67121</v>
      </c>
      <c r="B25" s="3" t="s">
        <v>167</v>
      </c>
      <c r="C25" s="5">
        <v>70901</v>
      </c>
      <c r="D25" s="27">
        <v>141533</v>
      </c>
      <c r="E25" s="27">
        <f>C25+D25</f>
        <v>212434</v>
      </c>
    </row>
    <row r="26" spans="1:5" ht="12.75">
      <c r="A26" s="9">
        <v>67118</v>
      </c>
      <c r="B26" s="1" t="s">
        <v>112</v>
      </c>
      <c r="C26" s="5"/>
      <c r="D26" s="27"/>
      <c r="E26" s="27">
        <f>C26+D26</f>
        <v>0</v>
      </c>
    </row>
    <row r="27" spans="1:5" ht="12.75">
      <c r="A27" s="11">
        <v>671</v>
      </c>
      <c r="B27" s="2" t="s">
        <v>113</v>
      </c>
      <c r="C27" s="20">
        <f>SUM(C24:C26)</f>
        <v>813601</v>
      </c>
      <c r="D27" s="20">
        <f>SUM(D24:D26)</f>
        <v>181137</v>
      </c>
      <c r="E27" s="20">
        <f>SUM(E24:E26)</f>
        <v>994738</v>
      </c>
    </row>
    <row r="28" spans="1:5" ht="12.75">
      <c r="A28" s="9">
        <v>68311</v>
      </c>
      <c r="B28" s="3" t="s">
        <v>137</v>
      </c>
      <c r="C28" s="5">
        <v>4300</v>
      </c>
      <c r="D28" s="27">
        <v>-1765</v>
      </c>
      <c r="E28" s="27">
        <f>C28+D28</f>
        <v>2535</v>
      </c>
    </row>
    <row r="29" spans="1:5" ht="12.75">
      <c r="A29" s="11">
        <v>683</v>
      </c>
      <c r="B29" s="2" t="s">
        <v>138</v>
      </c>
      <c r="C29" s="20">
        <f>SUM(C28:C28)</f>
        <v>4300</v>
      </c>
      <c r="D29" s="20">
        <f>SUM(D28:D28)</f>
        <v>-1765</v>
      </c>
      <c r="E29" s="20">
        <f>SUM(E28:E28)</f>
        <v>2535</v>
      </c>
    </row>
    <row r="30" spans="1:5" ht="12.75">
      <c r="A30" s="11">
        <v>6</v>
      </c>
      <c r="B30" s="2" t="s">
        <v>3</v>
      </c>
      <c r="C30" s="20">
        <f>C7+C10+C12+C14+C18+C21+C27+C29+C23</f>
        <v>5540241</v>
      </c>
      <c r="D30" s="20">
        <f>D7+D10+D12+D14+D18+D21+D27+D29+D23</f>
        <v>217438</v>
      </c>
      <c r="E30" s="20">
        <f>E7+E10+E12+E14+E18+E21+E27+E29+E23</f>
        <v>5757679</v>
      </c>
    </row>
    <row r="31" spans="1:5" ht="12.75">
      <c r="A31" s="11"/>
      <c r="B31" s="12"/>
      <c r="C31" s="5"/>
      <c r="D31" s="27"/>
      <c r="E31" s="3"/>
    </row>
    <row r="32" spans="1:5" ht="12.75">
      <c r="A32" s="11"/>
      <c r="B32" s="23" t="s">
        <v>116</v>
      </c>
      <c r="C32" s="20">
        <f>C30</f>
        <v>5540241</v>
      </c>
      <c r="D32" s="20">
        <f>D30</f>
        <v>217438</v>
      </c>
      <c r="E32" s="20">
        <f>E30</f>
        <v>5757679</v>
      </c>
    </row>
    <row r="33" spans="1:5" ht="12.75">
      <c r="A33" s="11"/>
      <c r="B33" s="12"/>
      <c r="C33" s="5"/>
      <c r="D33" s="27"/>
      <c r="E33" s="3"/>
    </row>
    <row r="34" spans="1:5" ht="12.75">
      <c r="A34" s="9"/>
      <c r="B34" s="10"/>
      <c r="C34" s="5"/>
      <c r="D34" s="27"/>
      <c r="E34" s="3"/>
    </row>
    <row r="35" spans="1:5" ht="12.75">
      <c r="A35" s="47" t="s">
        <v>4</v>
      </c>
      <c r="B35" s="48"/>
      <c r="C35" s="24"/>
      <c r="D35" s="27"/>
      <c r="E35" s="3"/>
    </row>
    <row r="36" spans="1:5" ht="13.5">
      <c r="A36" s="11" t="s">
        <v>0</v>
      </c>
      <c r="B36" s="21" t="s">
        <v>1</v>
      </c>
      <c r="C36" s="22" t="s">
        <v>103</v>
      </c>
      <c r="D36" s="33" t="s">
        <v>159</v>
      </c>
      <c r="E36" s="11" t="s">
        <v>103</v>
      </c>
    </row>
    <row r="37" spans="1:5" ht="12.75">
      <c r="A37" s="14">
        <v>31111</v>
      </c>
      <c r="B37" s="15" t="s">
        <v>5</v>
      </c>
      <c r="C37" s="25">
        <v>3672370</v>
      </c>
      <c r="D37" s="27">
        <v>-50166</v>
      </c>
      <c r="E37" s="27">
        <f>C37+D37</f>
        <v>3622204</v>
      </c>
    </row>
    <row r="38" spans="1:5" ht="12.75">
      <c r="A38" s="9">
        <v>31117</v>
      </c>
      <c r="B38" s="10" t="s">
        <v>6</v>
      </c>
      <c r="C38" s="5">
        <v>0</v>
      </c>
      <c r="D38" s="27"/>
      <c r="E38" s="27">
        <f aca="true" t="shared" si="0" ref="E38:E102">C38+D38</f>
        <v>0</v>
      </c>
    </row>
    <row r="39" spans="1:5" ht="13.5">
      <c r="A39" s="11">
        <v>3111</v>
      </c>
      <c r="B39" s="17" t="s">
        <v>5</v>
      </c>
      <c r="C39" s="20">
        <f>SUM(C37:C38)</f>
        <v>3672370</v>
      </c>
      <c r="D39" s="20">
        <f>SUM(D37:D38)</f>
        <v>-50166</v>
      </c>
      <c r="E39" s="20">
        <f>SUM(E37:E38)</f>
        <v>3622204</v>
      </c>
    </row>
    <row r="40" spans="1:5" ht="13.5">
      <c r="A40" s="11">
        <v>31131</v>
      </c>
      <c r="B40" s="17" t="s">
        <v>7</v>
      </c>
      <c r="C40" s="5">
        <v>95000</v>
      </c>
      <c r="D40" s="27">
        <v>14000</v>
      </c>
      <c r="E40" s="27">
        <f t="shared" si="0"/>
        <v>109000</v>
      </c>
    </row>
    <row r="41" spans="1:5" ht="13.5">
      <c r="A41" s="11">
        <v>311</v>
      </c>
      <c r="B41" s="17" t="s">
        <v>8</v>
      </c>
      <c r="C41" s="37">
        <f>SUM(C39:C40)</f>
        <v>3767370</v>
      </c>
      <c r="D41" s="20">
        <f>SUM(D39:D40)</f>
        <v>-36166</v>
      </c>
      <c r="E41" s="20">
        <f>SUM(E39:E40)</f>
        <v>3731204</v>
      </c>
    </row>
    <row r="42" spans="1:5" ht="13.5">
      <c r="A42" s="9">
        <v>31211</v>
      </c>
      <c r="B42" s="28" t="s">
        <v>130</v>
      </c>
      <c r="C42" s="20">
        <v>52196</v>
      </c>
      <c r="D42" s="27">
        <v>14760</v>
      </c>
      <c r="E42" s="27">
        <f t="shared" si="0"/>
        <v>66956</v>
      </c>
    </row>
    <row r="43" spans="1:5" ht="12.75">
      <c r="A43" s="9">
        <v>31212</v>
      </c>
      <c r="B43" s="10" t="s">
        <v>105</v>
      </c>
      <c r="C43" s="5">
        <v>22000</v>
      </c>
      <c r="D43" s="27"/>
      <c r="E43" s="27">
        <f t="shared" si="0"/>
        <v>22000</v>
      </c>
    </row>
    <row r="44" spans="1:5" ht="12.75">
      <c r="A44" s="9">
        <v>31213</v>
      </c>
      <c r="B44" s="10" t="s">
        <v>106</v>
      </c>
      <c r="C44" s="5">
        <v>75250</v>
      </c>
      <c r="D44" s="27"/>
      <c r="E44" s="27">
        <f t="shared" si="0"/>
        <v>75250</v>
      </c>
    </row>
    <row r="45" spans="1:5" ht="12.75">
      <c r="A45" s="9">
        <v>31214</v>
      </c>
      <c r="B45" s="10" t="s">
        <v>9</v>
      </c>
      <c r="C45" s="5">
        <v>12250</v>
      </c>
      <c r="D45" s="27">
        <v>13000</v>
      </c>
      <c r="E45" s="27">
        <f t="shared" si="0"/>
        <v>25250</v>
      </c>
    </row>
    <row r="46" spans="1:5" ht="12.75">
      <c r="A46" s="9">
        <v>31215</v>
      </c>
      <c r="B46" s="10" t="s">
        <v>10</v>
      </c>
      <c r="C46" s="5">
        <v>11600</v>
      </c>
      <c r="D46" s="27">
        <v>12000</v>
      </c>
      <c r="E46" s="27">
        <f t="shared" si="0"/>
        <v>23600</v>
      </c>
    </row>
    <row r="47" spans="1:5" ht="12.75">
      <c r="A47" s="9">
        <v>31216</v>
      </c>
      <c r="B47" s="10" t="s">
        <v>115</v>
      </c>
      <c r="C47" s="5">
        <v>52500</v>
      </c>
      <c r="D47" s="27">
        <v>2500</v>
      </c>
      <c r="E47" s="27">
        <f t="shared" si="0"/>
        <v>55000</v>
      </c>
    </row>
    <row r="48" spans="1:5" ht="12.75">
      <c r="A48" s="9">
        <v>31219</v>
      </c>
      <c r="B48" s="3" t="s">
        <v>114</v>
      </c>
      <c r="C48" s="5">
        <v>4000</v>
      </c>
      <c r="D48" s="27">
        <v>6000</v>
      </c>
      <c r="E48" s="27">
        <f t="shared" si="0"/>
        <v>10000</v>
      </c>
    </row>
    <row r="49" spans="1:5" ht="13.5">
      <c r="A49" s="11">
        <v>312</v>
      </c>
      <c r="B49" s="17" t="s">
        <v>11</v>
      </c>
      <c r="C49" s="37">
        <f>SUM(C42:C48)</f>
        <v>229796</v>
      </c>
      <c r="D49" s="20">
        <f>SUM(D42:D48)</f>
        <v>48260</v>
      </c>
      <c r="E49" s="20">
        <f>SUM(E42:E48)</f>
        <v>278056</v>
      </c>
    </row>
    <row r="50" spans="1:5" ht="12.75">
      <c r="A50" s="9">
        <v>31321</v>
      </c>
      <c r="B50" s="10" t="s">
        <v>12</v>
      </c>
      <c r="C50" s="5">
        <v>565205</v>
      </c>
      <c r="D50" s="27">
        <v>-452</v>
      </c>
      <c r="E50" s="27">
        <f t="shared" si="0"/>
        <v>564753</v>
      </c>
    </row>
    <row r="51" spans="1:5" ht="12.75">
      <c r="A51" s="9">
        <v>31322</v>
      </c>
      <c r="B51" s="10" t="s">
        <v>13</v>
      </c>
      <c r="C51" s="5">
        <v>18907</v>
      </c>
      <c r="D51" s="27">
        <v>-15</v>
      </c>
      <c r="E51" s="27">
        <f t="shared" si="0"/>
        <v>18892</v>
      </c>
    </row>
    <row r="52" spans="1:5" ht="13.5">
      <c r="A52" s="11">
        <v>3132</v>
      </c>
      <c r="B52" s="26" t="s">
        <v>12</v>
      </c>
      <c r="C52" s="20">
        <f>SUM(C50:C51)</f>
        <v>584112</v>
      </c>
      <c r="D52" s="20">
        <f>SUM(D50:D51)</f>
        <v>-467</v>
      </c>
      <c r="E52" s="20">
        <f>SUM(E50:E51)</f>
        <v>583645</v>
      </c>
    </row>
    <row r="53" spans="1:5" ht="12.75">
      <c r="A53" s="14">
        <v>31332</v>
      </c>
      <c r="B53" s="15" t="s">
        <v>14</v>
      </c>
      <c r="C53" s="5">
        <v>64123</v>
      </c>
      <c r="D53" s="27">
        <v>-51</v>
      </c>
      <c r="E53" s="27">
        <f t="shared" si="0"/>
        <v>64072</v>
      </c>
    </row>
    <row r="54" spans="1:5" ht="13.5">
      <c r="A54" s="11">
        <v>3133</v>
      </c>
      <c r="B54" s="17" t="s">
        <v>14</v>
      </c>
      <c r="C54" s="20">
        <f>SUM(C53:C53)</f>
        <v>64123</v>
      </c>
      <c r="D54" s="20">
        <f>SUM(D53:D53)</f>
        <v>-51</v>
      </c>
      <c r="E54" s="20">
        <f>SUM(E53:E53)</f>
        <v>64072</v>
      </c>
    </row>
    <row r="55" spans="1:5" ht="13.5">
      <c r="A55" s="11">
        <v>313</v>
      </c>
      <c r="B55" s="17" t="s">
        <v>15</v>
      </c>
      <c r="C55" s="37">
        <f>C52+C54</f>
        <v>648235</v>
      </c>
      <c r="D55" s="20">
        <f>D52+D54</f>
        <v>-518</v>
      </c>
      <c r="E55" s="20">
        <f>E52+E54</f>
        <v>647717</v>
      </c>
    </row>
    <row r="56" spans="1:5" ht="13.5">
      <c r="A56" s="11" t="s">
        <v>0</v>
      </c>
      <c r="B56" s="21" t="s">
        <v>1</v>
      </c>
      <c r="C56" s="22" t="s">
        <v>103</v>
      </c>
      <c r="D56" s="33" t="s">
        <v>159</v>
      </c>
      <c r="E56" s="11" t="s">
        <v>103</v>
      </c>
    </row>
    <row r="57" spans="1:5" ht="12.75">
      <c r="A57" s="9">
        <v>32111</v>
      </c>
      <c r="B57" s="10" t="s">
        <v>16</v>
      </c>
      <c r="C57" s="5">
        <v>6700</v>
      </c>
      <c r="D57" s="27">
        <v>1500</v>
      </c>
      <c r="E57" s="27">
        <f t="shared" si="0"/>
        <v>8200</v>
      </c>
    </row>
    <row r="58" spans="1:5" ht="12.75">
      <c r="A58" s="9">
        <v>32112</v>
      </c>
      <c r="B58" s="10" t="s">
        <v>17</v>
      </c>
      <c r="C58" s="5">
        <v>6400</v>
      </c>
      <c r="D58" s="27"/>
      <c r="E58" s="27">
        <f t="shared" si="0"/>
        <v>6400</v>
      </c>
    </row>
    <row r="59" spans="1:5" ht="12.75">
      <c r="A59" s="9">
        <v>32113</v>
      </c>
      <c r="B59" s="10" t="s">
        <v>18</v>
      </c>
      <c r="C59" s="5">
        <v>2600</v>
      </c>
      <c r="D59" s="27">
        <v>5100</v>
      </c>
      <c r="E59" s="27">
        <f t="shared" si="0"/>
        <v>7700</v>
      </c>
    </row>
    <row r="60" spans="1:5" ht="12.75">
      <c r="A60" s="9">
        <v>32114</v>
      </c>
      <c r="B60" s="10" t="s">
        <v>19</v>
      </c>
      <c r="C60" s="5">
        <v>0</v>
      </c>
      <c r="D60" s="27"/>
      <c r="E60" s="27">
        <f t="shared" si="0"/>
        <v>0</v>
      </c>
    </row>
    <row r="61" spans="1:5" ht="12.75">
      <c r="A61" s="9">
        <v>32115</v>
      </c>
      <c r="B61" s="10" t="s">
        <v>20</v>
      </c>
      <c r="C61" s="5">
        <v>12500</v>
      </c>
      <c r="D61" s="27">
        <v>4135</v>
      </c>
      <c r="E61" s="27">
        <f t="shared" si="0"/>
        <v>16635</v>
      </c>
    </row>
    <row r="62" spans="1:5" ht="12.75">
      <c r="A62" s="9">
        <v>32116</v>
      </c>
      <c r="B62" s="10" t="s">
        <v>21</v>
      </c>
      <c r="C62" s="5">
        <v>0</v>
      </c>
      <c r="D62" s="27"/>
      <c r="E62" s="27">
        <f t="shared" si="0"/>
        <v>0</v>
      </c>
    </row>
    <row r="63" spans="1:5" ht="12.75">
      <c r="A63" s="9">
        <v>32119</v>
      </c>
      <c r="B63" s="10" t="s">
        <v>160</v>
      </c>
      <c r="C63" s="5">
        <v>500</v>
      </c>
      <c r="D63" s="27">
        <v>2700</v>
      </c>
      <c r="E63" s="27">
        <f t="shared" si="0"/>
        <v>3200</v>
      </c>
    </row>
    <row r="64" spans="1:5" ht="12.75">
      <c r="A64" s="11">
        <v>3211</v>
      </c>
      <c r="B64" s="12" t="s">
        <v>22</v>
      </c>
      <c r="C64" s="20">
        <f>SUM(C57:C63)</f>
        <v>28700</v>
      </c>
      <c r="D64" s="20">
        <f>SUM(D57:D63)</f>
        <v>13435</v>
      </c>
      <c r="E64" s="20">
        <f>SUM(E57:E63)</f>
        <v>42135</v>
      </c>
    </row>
    <row r="65" spans="1:5" ht="12.75">
      <c r="A65" s="11">
        <v>32121</v>
      </c>
      <c r="B65" s="12" t="s">
        <v>23</v>
      </c>
      <c r="C65" s="20">
        <v>133000</v>
      </c>
      <c r="D65" s="27">
        <v>14000</v>
      </c>
      <c r="E65" s="27">
        <f t="shared" si="0"/>
        <v>147000</v>
      </c>
    </row>
    <row r="66" spans="1:5" ht="12.75">
      <c r="A66" s="9">
        <v>32131</v>
      </c>
      <c r="B66" s="10" t="s">
        <v>24</v>
      </c>
      <c r="C66" s="5">
        <v>1000</v>
      </c>
      <c r="D66" s="27">
        <v>1200</v>
      </c>
      <c r="E66" s="27">
        <f t="shared" si="0"/>
        <v>2200</v>
      </c>
    </row>
    <row r="67" spans="1:5" ht="12.75">
      <c r="A67" s="9">
        <v>32132</v>
      </c>
      <c r="B67" s="10" t="s">
        <v>25</v>
      </c>
      <c r="C67" s="5">
        <v>4000</v>
      </c>
      <c r="D67" s="27">
        <v>-100</v>
      </c>
      <c r="E67" s="27">
        <f t="shared" si="0"/>
        <v>3900</v>
      </c>
    </row>
    <row r="68" spans="1:5" ht="12.75">
      <c r="A68" s="11">
        <v>3213</v>
      </c>
      <c r="B68" s="12" t="s">
        <v>26</v>
      </c>
      <c r="C68" s="20">
        <f>C66+C67</f>
        <v>5000</v>
      </c>
      <c r="D68" s="20">
        <f>D66+D67</f>
        <v>1100</v>
      </c>
      <c r="E68" s="20">
        <f>E66+E67</f>
        <v>6100</v>
      </c>
    </row>
    <row r="69" spans="1:5" ht="12.75">
      <c r="A69" s="11">
        <v>32149</v>
      </c>
      <c r="B69" s="12" t="s">
        <v>161</v>
      </c>
      <c r="C69" s="20">
        <v>2000</v>
      </c>
      <c r="D69" s="20">
        <v>-2000</v>
      </c>
      <c r="E69" s="20">
        <f>C69+D69</f>
        <v>0</v>
      </c>
    </row>
    <row r="70" spans="1:5" ht="12.75">
      <c r="A70" s="11">
        <v>321</v>
      </c>
      <c r="B70" s="12" t="s">
        <v>27</v>
      </c>
      <c r="C70" s="37">
        <f>C64+C65+C68+C69</f>
        <v>168700</v>
      </c>
      <c r="D70" s="20">
        <f>D64+D65+D68+D69</f>
        <v>26535</v>
      </c>
      <c r="E70" s="20">
        <f>E64+E65+E68+E69</f>
        <v>195235</v>
      </c>
    </row>
    <row r="71" spans="1:5" ht="12.75">
      <c r="A71" s="9">
        <v>32211</v>
      </c>
      <c r="B71" s="10" t="s">
        <v>28</v>
      </c>
      <c r="C71" s="5">
        <v>15000</v>
      </c>
      <c r="D71" s="27">
        <v>12500</v>
      </c>
      <c r="E71" s="27">
        <f t="shared" si="0"/>
        <v>27500</v>
      </c>
    </row>
    <row r="72" spans="1:5" ht="12.75">
      <c r="A72" s="9">
        <v>32212</v>
      </c>
      <c r="B72" s="10" t="s">
        <v>29</v>
      </c>
      <c r="C72" s="5">
        <v>13500</v>
      </c>
      <c r="D72" s="27">
        <v>-2000</v>
      </c>
      <c r="E72" s="27">
        <f t="shared" si="0"/>
        <v>11500</v>
      </c>
    </row>
    <row r="73" spans="1:5" ht="12.75">
      <c r="A73" s="9">
        <v>32214</v>
      </c>
      <c r="B73" s="10" t="s">
        <v>30</v>
      </c>
      <c r="C73" s="5">
        <v>8600</v>
      </c>
      <c r="D73" s="27">
        <v>3300</v>
      </c>
      <c r="E73" s="27">
        <f t="shared" si="0"/>
        <v>11900</v>
      </c>
    </row>
    <row r="74" spans="1:5" ht="12.75">
      <c r="A74" s="9">
        <v>32216</v>
      </c>
      <c r="B74" s="10" t="s">
        <v>32</v>
      </c>
      <c r="C74" s="5">
        <v>7100</v>
      </c>
      <c r="D74" s="27">
        <v>-1500</v>
      </c>
      <c r="E74" s="27">
        <f t="shared" si="0"/>
        <v>5600</v>
      </c>
    </row>
    <row r="75" spans="1:5" ht="12.75">
      <c r="A75" s="9">
        <v>32219</v>
      </c>
      <c r="B75" s="10" t="s">
        <v>139</v>
      </c>
      <c r="C75" s="5">
        <v>22500</v>
      </c>
      <c r="D75" s="27">
        <v>12502</v>
      </c>
      <c r="E75" s="27">
        <f t="shared" si="0"/>
        <v>35002</v>
      </c>
    </row>
    <row r="76" spans="1:5" ht="13.5">
      <c r="A76" s="11">
        <v>3221</v>
      </c>
      <c r="B76" s="17" t="s">
        <v>33</v>
      </c>
      <c r="C76" s="20">
        <f>SUM(C71:C75)</f>
        <v>66700</v>
      </c>
      <c r="D76" s="20">
        <f>SUM(D71:D75)</f>
        <v>24802</v>
      </c>
      <c r="E76" s="20">
        <f>SUM(E71:E75)</f>
        <v>91502</v>
      </c>
    </row>
    <row r="77" spans="1:5" ht="13.5">
      <c r="A77" s="11">
        <v>32224</v>
      </c>
      <c r="B77" s="17" t="s">
        <v>158</v>
      </c>
      <c r="C77" s="20">
        <v>5550</v>
      </c>
      <c r="D77" s="27">
        <v>4850</v>
      </c>
      <c r="E77" s="27">
        <f t="shared" si="0"/>
        <v>10400</v>
      </c>
    </row>
    <row r="78" spans="1:5" ht="13.5">
      <c r="A78" s="11">
        <v>32229</v>
      </c>
      <c r="B78" s="17" t="s">
        <v>162</v>
      </c>
      <c r="C78" s="20">
        <v>1000</v>
      </c>
      <c r="D78" s="27">
        <v>-1000</v>
      </c>
      <c r="E78" s="27">
        <f t="shared" si="0"/>
        <v>0</v>
      </c>
    </row>
    <row r="79" spans="1:5" ht="12.75">
      <c r="A79" s="9">
        <v>32231</v>
      </c>
      <c r="B79" s="10" t="s">
        <v>34</v>
      </c>
      <c r="C79" s="5">
        <v>34440</v>
      </c>
      <c r="D79" s="27">
        <v>3000</v>
      </c>
      <c r="E79" s="27">
        <f t="shared" si="0"/>
        <v>37440</v>
      </c>
    </row>
    <row r="80" spans="1:5" ht="12.75">
      <c r="A80" s="9">
        <v>32233</v>
      </c>
      <c r="B80" s="10" t="s">
        <v>35</v>
      </c>
      <c r="C80" s="5">
        <v>92400</v>
      </c>
      <c r="D80" s="27">
        <v>-12300</v>
      </c>
      <c r="E80" s="27">
        <f t="shared" si="0"/>
        <v>80100</v>
      </c>
    </row>
    <row r="81" spans="1:5" ht="13.5">
      <c r="A81" s="11">
        <v>3223</v>
      </c>
      <c r="B81" s="17" t="s">
        <v>36</v>
      </c>
      <c r="C81" s="20">
        <f>SUM(C79:C80)</f>
        <v>126840</v>
      </c>
      <c r="D81" s="20">
        <f>SUM(D79:D80)</f>
        <v>-9300</v>
      </c>
      <c r="E81" s="20">
        <f>SUM(E79:E80)</f>
        <v>117540</v>
      </c>
    </row>
    <row r="82" spans="1:5" ht="12.75">
      <c r="A82" s="9">
        <v>32241</v>
      </c>
      <c r="B82" s="10" t="s">
        <v>37</v>
      </c>
      <c r="C82" s="5">
        <v>1000</v>
      </c>
      <c r="D82" s="27">
        <v>-1000</v>
      </c>
      <c r="E82" s="27">
        <f t="shared" si="0"/>
        <v>0</v>
      </c>
    </row>
    <row r="83" spans="1:5" ht="12.75">
      <c r="A83" s="9">
        <v>32242</v>
      </c>
      <c r="B83" s="10" t="s">
        <v>140</v>
      </c>
      <c r="C83" s="5">
        <v>24000</v>
      </c>
      <c r="D83" s="27">
        <v>17857</v>
      </c>
      <c r="E83" s="27">
        <f t="shared" si="0"/>
        <v>41857</v>
      </c>
    </row>
    <row r="84" spans="1:5" ht="12.75">
      <c r="A84" s="9">
        <v>32244</v>
      </c>
      <c r="B84" s="10" t="s">
        <v>38</v>
      </c>
      <c r="C84" s="5">
        <v>1500</v>
      </c>
      <c r="D84" s="27">
        <v>8885</v>
      </c>
      <c r="E84" s="27">
        <f t="shared" si="0"/>
        <v>10385</v>
      </c>
    </row>
    <row r="85" spans="1:5" ht="13.5">
      <c r="A85" s="11">
        <v>3224</v>
      </c>
      <c r="B85" s="17" t="s">
        <v>39</v>
      </c>
      <c r="C85" s="20">
        <f>C82+C83+C84</f>
        <v>26500</v>
      </c>
      <c r="D85" s="20">
        <f>D82+D83+D84</f>
        <v>25742</v>
      </c>
      <c r="E85" s="20">
        <f>E82+E83+E84</f>
        <v>52242</v>
      </c>
    </row>
    <row r="86" spans="1:5" ht="12.75">
      <c r="A86" s="11">
        <v>32251</v>
      </c>
      <c r="B86" s="12" t="s">
        <v>40</v>
      </c>
      <c r="C86" s="5">
        <v>5010</v>
      </c>
      <c r="D86" s="27">
        <v>2750</v>
      </c>
      <c r="E86" s="27">
        <f t="shared" si="0"/>
        <v>7760</v>
      </c>
    </row>
    <row r="87" spans="1:5" ht="12.75">
      <c r="A87" s="9">
        <v>32271</v>
      </c>
      <c r="B87" s="10" t="s">
        <v>31</v>
      </c>
      <c r="C87" s="5">
        <v>4550</v>
      </c>
      <c r="D87" s="27">
        <v>500</v>
      </c>
      <c r="E87" s="27">
        <f t="shared" si="0"/>
        <v>5050</v>
      </c>
    </row>
    <row r="88" spans="1:5" ht="13.5">
      <c r="A88" s="11">
        <v>322</v>
      </c>
      <c r="B88" s="17" t="s">
        <v>41</v>
      </c>
      <c r="C88" s="37">
        <f>C76+C81+C85+C86+C87+C77+C78</f>
        <v>236150</v>
      </c>
      <c r="D88" s="20">
        <f>D76+D81+D85+D86+D87+D77+D78</f>
        <v>48344</v>
      </c>
      <c r="E88" s="20">
        <f>E76+E81+E85+E86+E87+E77+E78</f>
        <v>284494</v>
      </c>
    </row>
    <row r="89" spans="1:5" ht="12.75">
      <c r="A89" s="14">
        <v>32311</v>
      </c>
      <c r="B89" s="15" t="s">
        <v>42</v>
      </c>
      <c r="C89" s="5">
        <v>14000</v>
      </c>
      <c r="D89" s="27">
        <v>-3000</v>
      </c>
      <c r="E89" s="27">
        <f t="shared" si="0"/>
        <v>11000</v>
      </c>
    </row>
    <row r="90" spans="1:5" ht="12.75">
      <c r="A90" s="9">
        <v>32313</v>
      </c>
      <c r="B90" s="10" t="s">
        <v>43</v>
      </c>
      <c r="C90" s="5">
        <v>7000</v>
      </c>
      <c r="D90" s="27"/>
      <c r="E90" s="27">
        <f t="shared" si="0"/>
        <v>7000</v>
      </c>
    </row>
    <row r="91" spans="1:5" ht="12.75">
      <c r="A91" s="9">
        <v>32319</v>
      </c>
      <c r="B91" s="10" t="s">
        <v>44</v>
      </c>
      <c r="C91" s="5">
        <v>17000</v>
      </c>
      <c r="D91" s="27">
        <v>-10800</v>
      </c>
      <c r="E91" s="27">
        <f t="shared" si="0"/>
        <v>6200</v>
      </c>
    </row>
    <row r="92" spans="1:5" ht="13.5">
      <c r="A92" s="11">
        <v>3231</v>
      </c>
      <c r="B92" s="17" t="s">
        <v>45</v>
      </c>
      <c r="C92" s="20">
        <f>SUM(C89:C91)</f>
        <v>38000</v>
      </c>
      <c r="D92" s="20">
        <f>SUM(D89:D91)</f>
        <v>-13800</v>
      </c>
      <c r="E92" s="20">
        <f>SUM(E89:E91)</f>
        <v>24200</v>
      </c>
    </row>
    <row r="93" spans="1:5" ht="12.75">
      <c r="A93" s="9">
        <v>32321</v>
      </c>
      <c r="B93" s="10" t="s">
        <v>46</v>
      </c>
      <c r="C93" s="5">
        <v>56500</v>
      </c>
      <c r="D93" s="27">
        <v>24000</v>
      </c>
      <c r="E93" s="27">
        <f t="shared" si="0"/>
        <v>80500</v>
      </c>
    </row>
    <row r="94" spans="1:5" ht="12.75">
      <c r="A94" s="9">
        <v>32322</v>
      </c>
      <c r="B94" s="10" t="s">
        <v>141</v>
      </c>
      <c r="C94" s="5">
        <v>18000</v>
      </c>
      <c r="D94" s="27">
        <v>-3100</v>
      </c>
      <c r="E94" s="27">
        <f t="shared" si="0"/>
        <v>14900</v>
      </c>
    </row>
    <row r="95" spans="1:5" ht="12.75">
      <c r="A95" s="9">
        <v>32329</v>
      </c>
      <c r="B95" s="10" t="s">
        <v>47</v>
      </c>
      <c r="C95" s="5">
        <v>2000</v>
      </c>
      <c r="D95" s="27">
        <v>1300</v>
      </c>
      <c r="E95" s="27">
        <f t="shared" si="0"/>
        <v>3300</v>
      </c>
    </row>
    <row r="96" spans="1:5" ht="13.5">
      <c r="A96" s="11">
        <v>3232</v>
      </c>
      <c r="B96" s="17" t="s">
        <v>48</v>
      </c>
      <c r="C96" s="20">
        <f>SUM(C93+C94+C95)</f>
        <v>76500</v>
      </c>
      <c r="D96" s="20">
        <f>SUM(D93+D94+D95)</f>
        <v>22200</v>
      </c>
      <c r="E96" s="20">
        <f>SUM(E93+E94+E95)</f>
        <v>98700</v>
      </c>
    </row>
    <row r="97" spans="1:5" ht="12.75">
      <c r="A97" s="9">
        <v>32332</v>
      </c>
      <c r="B97" s="10" t="s">
        <v>49</v>
      </c>
      <c r="C97" s="5">
        <v>1700</v>
      </c>
      <c r="D97" s="27">
        <v>-1700</v>
      </c>
      <c r="E97" s="27">
        <f t="shared" si="0"/>
        <v>0</v>
      </c>
    </row>
    <row r="98" spans="1:5" ht="12.75">
      <c r="A98" s="9">
        <v>32334</v>
      </c>
      <c r="B98" s="10" t="s">
        <v>50</v>
      </c>
      <c r="C98" s="5">
        <v>0</v>
      </c>
      <c r="D98" s="27"/>
      <c r="E98" s="27">
        <f t="shared" si="0"/>
        <v>0</v>
      </c>
    </row>
    <row r="99" spans="1:5" ht="12.75">
      <c r="A99" s="9">
        <v>32339</v>
      </c>
      <c r="B99" s="10" t="s">
        <v>51</v>
      </c>
      <c r="C99" s="5">
        <v>1000</v>
      </c>
      <c r="D99" s="27"/>
      <c r="E99" s="27">
        <f t="shared" si="0"/>
        <v>1000</v>
      </c>
    </row>
    <row r="100" spans="1:5" ht="13.5">
      <c r="A100" s="11">
        <v>3233</v>
      </c>
      <c r="B100" s="17" t="s">
        <v>52</v>
      </c>
      <c r="C100" s="20">
        <f>SUM(C97:C99)</f>
        <v>2700</v>
      </c>
      <c r="D100" s="20">
        <f>SUM(D97:D99)</f>
        <v>-1700</v>
      </c>
      <c r="E100" s="20">
        <f>SUM(E97:E99)</f>
        <v>1000</v>
      </c>
    </row>
    <row r="101" spans="1:5" ht="12.75">
      <c r="A101" s="9">
        <v>32341</v>
      </c>
      <c r="B101" s="10" t="s">
        <v>53</v>
      </c>
      <c r="C101" s="5">
        <v>5500</v>
      </c>
      <c r="D101" s="27">
        <v>3200</v>
      </c>
      <c r="E101" s="27">
        <f t="shared" si="0"/>
        <v>8700</v>
      </c>
    </row>
    <row r="102" spans="1:5" ht="12.75">
      <c r="A102" s="9">
        <v>32342</v>
      </c>
      <c r="B102" s="10" t="s">
        <v>54</v>
      </c>
      <c r="C102" s="5">
        <v>20000</v>
      </c>
      <c r="D102" s="27"/>
      <c r="E102" s="27">
        <f t="shared" si="0"/>
        <v>20000</v>
      </c>
    </row>
    <row r="103" spans="1:5" ht="12.75">
      <c r="A103" s="9">
        <v>32344</v>
      </c>
      <c r="B103" s="10" t="s">
        <v>55</v>
      </c>
      <c r="C103" s="5"/>
      <c r="D103" s="27"/>
      <c r="E103" s="27">
        <f aca="true" t="shared" si="1" ref="E103:E171">C103+D103</f>
        <v>0</v>
      </c>
    </row>
    <row r="104" spans="1:5" ht="12.75">
      <c r="A104" s="9">
        <v>32349</v>
      </c>
      <c r="B104" s="10" t="s">
        <v>58</v>
      </c>
      <c r="C104" s="5">
        <v>1800</v>
      </c>
      <c r="D104" s="27">
        <v>-500</v>
      </c>
      <c r="E104" s="27">
        <f t="shared" si="1"/>
        <v>1300</v>
      </c>
    </row>
    <row r="105" spans="1:5" ht="13.5">
      <c r="A105" s="11">
        <v>3234</v>
      </c>
      <c r="B105" s="17" t="s">
        <v>59</v>
      </c>
      <c r="C105" s="20">
        <f>SUM(C101:C104)</f>
        <v>27300</v>
      </c>
      <c r="D105" s="20">
        <f>SUM(D101:D104)</f>
        <v>2700</v>
      </c>
      <c r="E105" s="20">
        <f>SUM(E101:E104)</f>
        <v>30000</v>
      </c>
    </row>
    <row r="106" spans="1:5" ht="12.75">
      <c r="A106" s="11">
        <v>32352</v>
      </c>
      <c r="B106" s="12" t="s">
        <v>60</v>
      </c>
      <c r="C106" s="20">
        <v>65370</v>
      </c>
      <c r="D106" s="27">
        <v>-4000</v>
      </c>
      <c r="E106" s="27">
        <f t="shared" si="1"/>
        <v>61370</v>
      </c>
    </row>
    <row r="107" spans="1:5" ht="12.75">
      <c r="A107" s="11">
        <v>32354</v>
      </c>
      <c r="B107" s="12" t="s">
        <v>163</v>
      </c>
      <c r="C107" s="20">
        <v>4500</v>
      </c>
      <c r="D107" s="27"/>
      <c r="E107" s="27">
        <f t="shared" si="1"/>
        <v>4500</v>
      </c>
    </row>
    <row r="108" spans="1:5" ht="12.75">
      <c r="A108" s="11">
        <v>32361</v>
      </c>
      <c r="B108" s="12" t="s">
        <v>61</v>
      </c>
      <c r="C108" s="20">
        <v>17500</v>
      </c>
      <c r="D108" s="27">
        <v>600</v>
      </c>
      <c r="E108" s="27">
        <f t="shared" si="1"/>
        <v>18100</v>
      </c>
    </row>
    <row r="109" spans="1:5" ht="12.75">
      <c r="A109" s="9">
        <v>32372</v>
      </c>
      <c r="B109" s="10" t="s">
        <v>131</v>
      </c>
      <c r="C109" s="5">
        <v>6842</v>
      </c>
      <c r="D109" s="27">
        <v>-830</v>
      </c>
      <c r="E109" s="27">
        <f t="shared" si="1"/>
        <v>6012</v>
      </c>
    </row>
    <row r="110" spans="1:5" ht="12.75">
      <c r="A110" s="9"/>
      <c r="B110" s="10"/>
      <c r="C110" s="5"/>
      <c r="D110" s="27"/>
      <c r="E110" s="27"/>
    </row>
    <row r="111" spans="1:5" ht="13.5">
      <c r="A111" s="11" t="s">
        <v>0</v>
      </c>
      <c r="B111" s="21" t="s">
        <v>1</v>
      </c>
      <c r="C111" s="22" t="s">
        <v>103</v>
      </c>
      <c r="D111" s="33" t="s">
        <v>159</v>
      </c>
      <c r="E111" s="11" t="s">
        <v>103</v>
      </c>
    </row>
    <row r="112" spans="1:5" ht="12.75">
      <c r="A112" s="9">
        <v>32373</v>
      </c>
      <c r="B112" s="10" t="s">
        <v>62</v>
      </c>
      <c r="C112" s="5"/>
      <c r="D112" s="27"/>
      <c r="E112" s="27">
        <f t="shared" si="1"/>
        <v>0</v>
      </c>
    </row>
    <row r="113" spans="1:5" ht="12.75">
      <c r="A113" s="9">
        <v>32374</v>
      </c>
      <c r="B113" s="10" t="s">
        <v>63</v>
      </c>
      <c r="C113" s="5"/>
      <c r="D113" s="27"/>
      <c r="E113" s="27">
        <f t="shared" si="1"/>
        <v>0</v>
      </c>
    </row>
    <row r="114" spans="1:5" ht="12.75">
      <c r="A114" s="9">
        <v>32379</v>
      </c>
      <c r="B114" s="10" t="s">
        <v>64</v>
      </c>
      <c r="C114" s="5">
        <v>16600</v>
      </c>
      <c r="D114" s="27">
        <v>-600</v>
      </c>
      <c r="E114" s="27">
        <f t="shared" si="1"/>
        <v>16000</v>
      </c>
    </row>
    <row r="115" spans="1:5" ht="13.5">
      <c r="A115" s="11">
        <v>3237</v>
      </c>
      <c r="B115" s="17" t="s">
        <v>65</v>
      </c>
      <c r="C115" s="20">
        <f>SUM(C109:C114)</f>
        <v>23442</v>
      </c>
      <c r="D115" s="20">
        <f>SUM(D109:D114)</f>
        <v>-1430</v>
      </c>
      <c r="E115" s="20">
        <f>SUM(E109:E114)</f>
        <v>22012</v>
      </c>
    </row>
    <row r="116" spans="1:5" ht="12.75">
      <c r="A116" s="9">
        <v>32381</v>
      </c>
      <c r="B116" s="10" t="s">
        <v>66</v>
      </c>
      <c r="C116" s="5">
        <v>2750</v>
      </c>
      <c r="D116" s="27">
        <v>0</v>
      </c>
      <c r="E116" s="27">
        <f t="shared" si="1"/>
        <v>2750</v>
      </c>
    </row>
    <row r="117" spans="1:5" ht="12.75">
      <c r="A117" s="9">
        <v>32382</v>
      </c>
      <c r="B117" s="10" t="s">
        <v>67</v>
      </c>
      <c r="C117" s="5">
        <v>0</v>
      </c>
      <c r="D117" s="27"/>
      <c r="E117" s="27">
        <f t="shared" si="1"/>
        <v>0</v>
      </c>
    </row>
    <row r="118" spans="1:5" ht="12.75">
      <c r="A118" s="9">
        <v>32389</v>
      </c>
      <c r="B118" s="10" t="s">
        <v>68</v>
      </c>
      <c r="C118" s="5">
        <v>8000</v>
      </c>
      <c r="D118" s="27">
        <v>9500</v>
      </c>
      <c r="E118" s="27">
        <f t="shared" si="1"/>
        <v>17500</v>
      </c>
    </row>
    <row r="119" spans="1:5" ht="13.5">
      <c r="A119" s="11">
        <v>3238</v>
      </c>
      <c r="B119" s="17" t="s">
        <v>69</v>
      </c>
      <c r="C119" s="20">
        <f>SUM(C116:C118)</f>
        <v>10750</v>
      </c>
      <c r="D119" s="20">
        <f>SUM(D116:D118)</f>
        <v>9500</v>
      </c>
      <c r="E119" s="20">
        <f>SUM(E116:E118)</f>
        <v>20250</v>
      </c>
    </row>
    <row r="120" spans="1:5" ht="12.75">
      <c r="A120" s="9">
        <v>32391</v>
      </c>
      <c r="B120" s="10" t="s">
        <v>70</v>
      </c>
      <c r="C120" s="5">
        <v>800</v>
      </c>
      <c r="D120" s="27">
        <v>-800</v>
      </c>
      <c r="E120" s="27">
        <f t="shared" si="1"/>
        <v>0</v>
      </c>
    </row>
    <row r="121" spans="1:5" ht="12.75">
      <c r="A121" s="9">
        <v>32392</v>
      </c>
      <c r="B121" s="10" t="s">
        <v>71</v>
      </c>
      <c r="C121" s="5">
        <v>2200</v>
      </c>
      <c r="D121" s="27">
        <v>-1000</v>
      </c>
      <c r="E121" s="27">
        <f t="shared" si="1"/>
        <v>1200</v>
      </c>
    </row>
    <row r="122" spans="1:5" ht="12.75">
      <c r="A122" s="9">
        <v>32393</v>
      </c>
      <c r="B122" s="10" t="s">
        <v>72</v>
      </c>
      <c r="C122" s="5">
        <v>500</v>
      </c>
      <c r="D122" s="27">
        <v>-500</v>
      </c>
      <c r="E122" s="27">
        <f t="shared" si="1"/>
        <v>0</v>
      </c>
    </row>
    <row r="123" spans="1:5" ht="12.75">
      <c r="A123" s="9">
        <v>32395</v>
      </c>
      <c r="B123" s="10" t="s">
        <v>56</v>
      </c>
      <c r="C123" s="5">
        <v>2300</v>
      </c>
      <c r="D123" s="27"/>
      <c r="E123" s="27">
        <f t="shared" si="1"/>
        <v>2300</v>
      </c>
    </row>
    <row r="124" spans="1:5" ht="12.75">
      <c r="A124" s="9">
        <v>32396</v>
      </c>
      <c r="B124" s="15" t="s">
        <v>57</v>
      </c>
      <c r="C124" s="5">
        <v>20550</v>
      </c>
      <c r="D124" s="27">
        <v>-4300</v>
      </c>
      <c r="E124" s="27">
        <f t="shared" si="1"/>
        <v>16250</v>
      </c>
    </row>
    <row r="125" spans="1:5" ht="12.75">
      <c r="A125" s="9">
        <v>32399</v>
      </c>
      <c r="B125" s="15" t="s">
        <v>73</v>
      </c>
      <c r="C125" s="5">
        <v>1000</v>
      </c>
      <c r="D125" s="27">
        <v>-1000</v>
      </c>
      <c r="E125" s="27">
        <f t="shared" si="1"/>
        <v>0</v>
      </c>
    </row>
    <row r="126" spans="1:5" ht="13.5">
      <c r="A126" s="11">
        <v>3239</v>
      </c>
      <c r="B126" s="17" t="s">
        <v>73</v>
      </c>
      <c r="C126" s="20">
        <f>SUM(C120:C125)</f>
        <v>27350</v>
      </c>
      <c r="D126" s="20">
        <f>SUM(D120:D125)</f>
        <v>-7600</v>
      </c>
      <c r="E126" s="20">
        <f>SUM(E120:E125)</f>
        <v>19750</v>
      </c>
    </row>
    <row r="127" spans="1:5" ht="13.5">
      <c r="A127" s="11">
        <v>323</v>
      </c>
      <c r="B127" s="17" t="s">
        <v>74</v>
      </c>
      <c r="C127" s="20">
        <f>SUM(C92+C96+C100+C105+C106+C107+C108+C115+C119+C126)</f>
        <v>293412</v>
      </c>
      <c r="D127" s="20">
        <f>SUM(D92+D96+D100+D105+D106+D107+D108+D115+D119+D126)</f>
        <v>6470</v>
      </c>
      <c r="E127" s="20">
        <f>SUM(E92+E96+E100+E105+E106+E107+E108+E115+E119+E126)</f>
        <v>299882</v>
      </c>
    </row>
    <row r="128" spans="1:5" ht="13.5">
      <c r="A128" s="11">
        <v>32412</v>
      </c>
      <c r="B128" s="17" t="s">
        <v>184</v>
      </c>
      <c r="C128" s="20"/>
      <c r="D128" s="20">
        <v>700</v>
      </c>
      <c r="E128" s="20">
        <f>C128+D128</f>
        <v>700</v>
      </c>
    </row>
    <row r="129" spans="1:5" ht="13.5">
      <c r="A129" s="11">
        <v>324</v>
      </c>
      <c r="B129" s="17" t="s">
        <v>185</v>
      </c>
      <c r="C129" s="20">
        <f>C128</f>
        <v>0</v>
      </c>
      <c r="D129" s="20">
        <f>D128</f>
        <v>700</v>
      </c>
      <c r="E129" s="20">
        <f>E128</f>
        <v>700</v>
      </c>
    </row>
    <row r="130" spans="1:5" ht="12.75">
      <c r="A130" s="9">
        <v>32922</v>
      </c>
      <c r="B130" s="10" t="s">
        <v>117</v>
      </c>
      <c r="C130" s="5">
        <v>7400</v>
      </c>
      <c r="D130" s="27">
        <v>-850</v>
      </c>
      <c r="E130" s="27">
        <f t="shared" si="1"/>
        <v>6550</v>
      </c>
    </row>
    <row r="131" spans="1:5" ht="12.75">
      <c r="A131" s="9">
        <v>32923</v>
      </c>
      <c r="B131" s="10" t="s">
        <v>75</v>
      </c>
      <c r="C131" s="5">
        <v>8000</v>
      </c>
      <c r="D131" s="27">
        <v>-3100</v>
      </c>
      <c r="E131" s="27">
        <f t="shared" si="1"/>
        <v>4900</v>
      </c>
    </row>
    <row r="132" spans="1:5" ht="12.75">
      <c r="A132" s="11">
        <v>3292</v>
      </c>
      <c r="B132" s="10" t="s">
        <v>76</v>
      </c>
      <c r="C132" s="20">
        <f>C130+C131</f>
        <v>15400</v>
      </c>
      <c r="D132" s="20">
        <f>D130+D131</f>
        <v>-3950</v>
      </c>
      <c r="E132" s="20">
        <f>E130+E131</f>
        <v>11450</v>
      </c>
    </row>
    <row r="133" spans="1:5" ht="13.5">
      <c r="A133" s="11">
        <v>32931</v>
      </c>
      <c r="B133" s="17" t="s">
        <v>77</v>
      </c>
      <c r="C133" s="20">
        <v>4100</v>
      </c>
      <c r="D133" s="27">
        <v>1100</v>
      </c>
      <c r="E133" s="27">
        <f t="shared" si="1"/>
        <v>5200</v>
      </c>
    </row>
    <row r="134" spans="1:5" ht="13.5">
      <c r="A134" s="11">
        <v>32941</v>
      </c>
      <c r="B134" s="17" t="s">
        <v>78</v>
      </c>
      <c r="C134" s="20">
        <v>4500</v>
      </c>
      <c r="D134" s="27"/>
      <c r="E134" s="27">
        <f t="shared" si="1"/>
        <v>4500</v>
      </c>
    </row>
    <row r="135" spans="1:5" ht="13.5">
      <c r="A135" s="13">
        <v>32951</v>
      </c>
      <c r="B135" s="18" t="s">
        <v>118</v>
      </c>
      <c r="C135" s="20"/>
      <c r="D135" s="27"/>
      <c r="E135" s="27">
        <f t="shared" si="1"/>
        <v>0</v>
      </c>
    </row>
    <row r="136" spans="1:5" ht="13.5">
      <c r="A136" s="13">
        <v>32952</v>
      </c>
      <c r="B136" s="29" t="s">
        <v>119</v>
      </c>
      <c r="C136" s="20">
        <v>250</v>
      </c>
      <c r="D136" s="27">
        <v>-250</v>
      </c>
      <c r="E136" s="27">
        <f t="shared" si="1"/>
        <v>0</v>
      </c>
    </row>
    <row r="137" spans="1:5" ht="13.5">
      <c r="A137" s="13">
        <v>32953</v>
      </c>
      <c r="B137" s="29" t="s">
        <v>120</v>
      </c>
      <c r="C137" s="20">
        <v>1000</v>
      </c>
      <c r="D137" s="27">
        <v>-1000</v>
      </c>
      <c r="E137" s="27">
        <f t="shared" si="1"/>
        <v>0</v>
      </c>
    </row>
    <row r="138" spans="1:5" ht="13.5">
      <c r="A138" s="13">
        <v>32954</v>
      </c>
      <c r="B138" s="29" t="s">
        <v>121</v>
      </c>
      <c r="C138" s="20">
        <v>100</v>
      </c>
      <c r="D138" s="27">
        <v>-100</v>
      </c>
      <c r="E138" s="27">
        <f t="shared" si="1"/>
        <v>0</v>
      </c>
    </row>
    <row r="139" spans="1:5" ht="13.5">
      <c r="A139" s="13">
        <v>32955</v>
      </c>
      <c r="B139" s="29" t="s">
        <v>123</v>
      </c>
      <c r="C139" s="20">
        <v>11500</v>
      </c>
      <c r="D139" s="27"/>
      <c r="E139" s="27">
        <f t="shared" si="1"/>
        <v>11500</v>
      </c>
    </row>
    <row r="140" spans="1:5" ht="13.5">
      <c r="A140" s="13">
        <v>3295</v>
      </c>
      <c r="B140" s="29" t="s">
        <v>122</v>
      </c>
      <c r="C140" s="20">
        <f>SUM(C135:C139)</f>
        <v>12850</v>
      </c>
      <c r="D140" s="20">
        <f>SUM(D135:D139)</f>
        <v>-1350</v>
      </c>
      <c r="E140" s="20">
        <f>SUM(E135:E139)</f>
        <v>11500</v>
      </c>
    </row>
    <row r="141" spans="1:5" ht="12.75">
      <c r="A141" s="9">
        <v>32999</v>
      </c>
      <c r="B141" s="10" t="s">
        <v>79</v>
      </c>
      <c r="C141" s="5">
        <v>8050</v>
      </c>
      <c r="D141" s="27">
        <v>-2850</v>
      </c>
      <c r="E141" s="27">
        <f t="shared" si="1"/>
        <v>5200</v>
      </c>
    </row>
    <row r="142" spans="1:5" ht="12.75">
      <c r="A142" s="11">
        <v>3299</v>
      </c>
      <c r="B142" s="10" t="s">
        <v>79</v>
      </c>
      <c r="C142" s="20">
        <f>SUM(C141:C141)</f>
        <v>8050</v>
      </c>
      <c r="D142" s="20">
        <f>SUM(D141:D141)</f>
        <v>-2850</v>
      </c>
      <c r="E142" s="20">
        <f>SUM(E141:E141)</f>
        <v>5200</v>
      </c>
    </row>
    <row r="143" spans="1:5" ht="13.5">
      <c r="A143" s="11">
        <v>329</v>
      </c>
      <c r="B143" s="17" t="s">
        <v>79</v>
      </c>
      <c r="C143" s="20">
        <f>C132+C133+C140+C142+C134</f>
        <v>44900</v>
      </c>
      <c r="D143" s="20">
        <f>D132+D133+D140+D142+D134</f>
        <v>-7050</v>
      </c>
      <c r="E143" s="20">
        <f>E132+E133+E140+E142+E134</f>
        <v>37850</v>
      </c>
    </row>
    <row r="144" spans="1:5" ht="12.75">
      <c r="A144" s="9">
        <v>34311</v>
      </c>
      <c r="B144" s="10" t="s">
        <v>80</v>
      </c>
      <c r="C144" s="5">
        <v>1000</v>
      </c>
      <c r="D144" s="27">
        <v>-1000</v>
      </c>
      <c r="E144" s="27">
        <f t="shared" si="1"/>
        <v>0</v>
      </c>
    </row>
    <row r="145" spans="1:5" ht="12.75">
      <c r="A145" s="9">
        <v>34312</v>
      </c>
      <c r="B145" s="10" t="s">
        <v>81</v>
      </c>
      <c r="C145" s="5">
        <v>4500</v>
      </c>
      <c r="D145" s="27">
        <v>-200</v>
      </c>
      <c r="E145" s="27">
        <f t="shared" si="1"/>
        <v>4300</v>
      </c>
    </row>
    <row r="146" spans="1:5" ht="13.5">
      <c r="A146" s="11">
        <v>3431</v>
      </c>
      <c r="B146" s="17" t="s">
        <v>82</v>
      </c>
      <c r="C146" s="20">
        <f>SUM(C144:C145)</f>
        <v>5500</v>
      </c>
      <c r="D146" s="20">
        <f>SUM(D144:D145)</f>
        <v>-1200</v>
      </c>
      <c r="E146" s="20">
        <f>SUM(E144:E145)</f>
        <v>4300</v>
      </c>
    </row>
    <row r="147" spans="1:5" ht="12.75">
      <c r="A147" s="11">
        <v>34333</v>
      </c>
      <c r="B147" s="12" t="s">
        <v>83</v>
      </c>
      <c r="C147" s="5">
        <v>500</v>
      </c>
      <c r="D147" s="27">
        <v>-400</v>
      </c>
      <c r="E147" s="27">
        <f t="shared" si="1"/>
        <v>100</v>
      </c>
    </row>
    <row r="148" spans="1:5" ht="12.75">
      <c r="A148" s="11">
        <v>34349</v>
      </c>
      <c r="B148" s="12" t="s">
        <v>84</v>
      </c>
      <c r="C148" s="5"/>
      <c r="D148" s="27">
        <v>100</v>
      </c>
      <c r="E148" s="27">
        <f t="shared" si="1"/>
        <v>100</v>
      </c>
    </row>
    <row r="149" spans="1:5" ht="13.5">
      <c r="A149" s="11">
        <v>343</v>
      </c>
      <c r="B149" s="17" t="s">
        <v>85</v>
      </c>
      <c r="C149" s="20">
        <f>SUM(C147:C148)+C146</f>
        <v>6000</v>
      </c>
      <c r="D149" s="20">
        <f>SUM(D147:D148)+D146</f>
        <v>-1500</v>
      </c>
      <c r="E149" s="20">
        <f>SUM(E147:E148)+E146</f>
        <v>4500</v>
      </c>
    </row>
    <row r="150" spans="1:5" ht="12.75">
      <c r="A150" s="11">
        <v>37219</v>
      </c>
      <c r="B150" s="12" t="s">
        <v>86</v>
      </c>
      <c r="C150" s="5"/>
      <c r="D150" s="27"/>
      <c r="E150" s="27">
        <f t="shared" si="1"/>
        <v>0</v>
      </c>
    </row>
    <row r="151" spans="1:5" ht="12.75">
      <c r="A151" s="11">
        <v>38119</v>
      </c>
      <c r="B151" s="12" t="s">
        <v>87</v>
      </c>
      <c r="C151" s="5"/>
      <c r="D151" s="27"/>
      <c r="E151" s="27">
        <f t="shared" si="1"/>
        <v>0</v>
      </c>
    </row>
    <row r="152" spans="1:5" ht="13.5">
      <c r="A152" s="11">
        <v>3</v>
      </c>
      <c r="B152" s="17" t="s">
        <v>88</v>
      </c>
      <c r="C152" s="20">
        <f>C41+C49+C55+C70+C88+C127+C129+C143+C149+C150+C151</f>
        <v>5394563</v>
      </c>
      <c r="D152" s="20">
        <f>D41+D49+D55+D70+D88+D127+D129+D143+D149+D150+D151</f>
        <v>85075</v>
      </c>
      <c r="E152" s="20">
        <f>E41+E49+E55+E70+E88+E127+E129+E143+E149+E150+E151</f>
        <v>5479638</v>
      </c>
    </row>
    <row r="153" spans="1:5" ht="13.5">
      <c r="A153" s="11"/>
      <c r="B153" s="17"/>
      <c r="C153" s="20"/>
      <c r="D153" s="27"/>
      <c r="E153" s="27">
        <f t="shared" si="1"/>
        <v>0</v>
      </c>
    </row>
    <row r="154" spans="1:5" ht="12.75">
      <c r="A154" s="11">
        <v>421</v>
      </c>
      <c r="B154" s="12" t="s">
        <v>89</v>
      </c>
      <c r="C154" s="20"/>
      <c r="D154" s="27"/>
      <c r="E154" s="27">
        <f t="shared" si="1"/>
        <v>0</v>
      </c>
    </row>
    <row r="155" spans="1:5" ht="12.75">
      <c r="A155" s="9">
        <v>42211</v>
      </c>
      <c r="B155" s="10" t="s">
        <v>90</v>
      </c>
      <c r="C155" s="5">
        <v>52735</v>
      </c>
      <c r="D155" s="27">
        <v>-9019</v>
      </c>
      <c r="E155" s="27">
        <f t="shared" si="1"/>
        <v>43716</v>
      </c>
    </row>
    <row r="156" spans="1:5" ht="12.75">
      <c r="A156" s="9">
        <v>42212</v>
      </c>
      <c r="B156" s="10" t="s">
        <v>91</v>
      </c>
      <c r="C156" s="5">
        <v>5000</v>
      </c>
      <c r="D156" s="27">
        <v>181500</v>
      </c>
      <c r="E156" s="27">
        <f t="shared" si="1"/>
        <v>186500</v>
      </c>
    </row>
    <row r="157" spans="1:5" ht="13.5">
      <c r="A157" s="11">
        <v>4221</v>
      </c>
      <c r="B157" s="17" t="s">
        <v>92</v>
      </c>
      <c r="C157" s="20">
        <f>SUM(C155:C156)</f>
        <v>57735</v>
      </c>
      <c r="D157" s="20">
        <f>SUM(D155:D156)</f>
        <v>172481</v>
      </c>
      <c r="E157" s="20">
        <f>SUM(E155:E156)</f>
        <v>230216</v>
      </c>
    </row>
    <row r="158" spans="1:5" ht="13.5">
      <c r="A158" s="11">
        <v>42231</v>
      </c>
      <c r="B158" s="17" t="s">
        <v>164</v>
      </c>
      <c r="C158" s="20">
        <v>15500</v>
      </c>
      <c r="D158" s="20"/>
      <c r="E158" s="20">
        <f>C158+D158</f>
        <v>15500</v>
      </c>
    </row>
    <row r="159" spans="1:5" ht="13.5">
      <c r="A159" s="11">
        <v>4223</v>
      </c>
      <c r="B159" s="17" t="s">
        <v>165</v>
      </c>
      <c r="C159" s="20">
        <f>C158</f>
        <v>15500</v>
      </c>
      <c r="D159" s="20">
        <f>D158</f>
        <v>0</v>
      </c>
      <c r="E159" s="20">
        <f>E158</f>
        <v>15500</v>
      </c>
    </row>
    <row r="160" spans="1:5" ht="13.5">
      <c r="A160" s="11">
        <v>42251</v>
      </c>
      <c r="B160" s="17" t="s">
        <v>166</v>
      </c>
      <c r="C160" s="20">
        <v>1700</v>
      </c>
      <c r="D160" s="20">
        <v>-1700</v>
      </c>
      <c r="E160" s="27">
        <f t="shared" si="1"/>
        <v>0</v>
      </c>
    </row>
    <row r="161" spans="1:5" ht="12.75">
      <c r="A161" s="9">
        <v>42252</v>
      </c>
      <c r="B161" s="10" t="s">
        <v>107</v>
      </c>
      <c r="C161" s="5">
        <v>3000</v>
      </c>
      <c r="D161" s="27">
        <v>-300</v>
      </c>
      <c r="E161" s="27">
        <f t="shared" si="1"/>
        <v>2700</v>
      </c>
    </row>
    <row r="162" spans="1:5" ht="13.5">
      <c r="A162" s="16">
        <v>4225</v>
      </c>
      <c r="B162" s="19" t="s">
        <v>107</v>
      </c>
      <c r="C162" s="20">
        <f>C161+C160</f>
        <v>4700</v>
      </c>
      <c r="D162" s="20">
        <f>D161+D160</f>
        <v>-2000</v>
      </c>
      <c r="E162" s="20">
        <f>E161+E160</f>
        <v>2700</v>
      </c>
    </row>
    <row r="163" spans="1:5" ht="12.75">
      <c r="A163" s="11">
        <v>42262</v>
      </c>
      <c r="B163" s="12" t="s">
        <v>93</v>
      </c>
      <c r="C163" s="5"/>
      <c r="D163" s="27"/>
      <c r="E163" s="27">
        <f t="shared" si="1"/>
        <v>0</v>
      </c>
    </row>
    <row r="164" spans="1:5" ht="12.75">
      <c r="A164" s="9">
        <v>42272</v>
      </c>
      <c r="B164" s="10" t="s">
        <v>108</v>
      </c>
      <c r="C164" s="5"/>
      <c r="D164" s="27"/>
      <c r="E164" s="27">
        <f t="shared" si="1"/>
        <v>0</v>
      </c>
    </row>
    <row r="165" spans="1:5" ht="13.5">
      <c r="A165" s="11" t="s">
        <v>0</v>
      </c>
      <c r="B165" s="21" t="s">
        <v>1</v>
      </c>
      <c r="C165" s="22" t="s">
        <v>103</v>
      </c>
      <c r="D165" s="33" t="s">
        <v>159</v>
      </c>
      <c r="E165" s="11" t="s">
        <v>103</v>
      </c>
    </row>
    <row r="166" spans="1:5" ht="12.75">
      <c r="A166" s="9">
        <v>42273</v>
      </c>
      <c r="B166" s="10" t="s">
        <v>94</v>
      </c>
      <c r="C166" s="5">
        <v>58504</v>
      </c>
      <c r="D166" s="27">
        <v>-37289</v>
      </c>
      <c r="E166" s="27">
        <f t="shared" si="1"/>
        <v>21215</v>
      </c>
    </row>
    <row r="167" spans="1:5" ht="12.75">
      <c r="A167" s="41">
        <v>42274</v>
      </c>
      <c r="B167" s="42" t="s">
        <v>109</v>
      </c>
      <c r="C167" s="24"/>
      <c r="D167" s="43"/>
      <c r="E167" s="43">
        <f t="shared" si="1"/>
        <v>0</v>
      </c>
    </row>
    <row r="168" spans="1:5" ht="13.5">
      <c r="A168" s="11">
        <v>4227</v>
      </c>
      <c r="B168" s="17" t="s">
        <v>95</v>
      </c>
      <c r="C168" s="20">
        <f>SUM(C164:C167)</f>
        <v>58504</v>
      </c>
      <c r="D168" s="20">
        <f>SUM(D164:D167)</f>
        <v>-37289</v>
      </c>
      <c r="E168" s="20">
        <f>SUM(E164:E167)</f>
        <v>21215</v>
      </c>
    </row>
    <row r="169" spans="1:5" ht="13.5">
      <c r="A169" s="11">
        <v>422</v>
      </c>
      <c r="B169" s="17" t="s">
        <v>96</v>
      </c>
      <c r="C169" s="20">
        <f>C157+C162+C168+C159</f>
        <v>136439</v>
      </c>
      <c r="D169" s="20">
        <f>D157+D162+D168+D159</f>
        <v>133192</v>
      </c>
      <c r="E169" s="20">
        <f>E157+E162+E168+E159</f>
        <v>269631</v>
      </c>
    </row>
    <row r="170" spans="1:5" ht="12.75">
      <c r="A170" s="9">
        <v>42411</v>
      </c>
      <c r="B170" s="10" t="s">
        <v>97</v>
      </c>
      <c r="C170" s="5">
        <v>5101</v>
      </c>
      <c r="D170" s="27">
        <v>-828</v>
      </c>
      <c r="E170" s="27">
        <f t="shared" si="1"/>
        <v>4273</v>
      </c>
    </row>
    <row r="171" spans="1:5" ht="12.75">
      <c r="A171" s="9">
        <v>42419</v>
      </c>
      <c r="B171" s="10" t="s">
        <v>98</v>
      </c>
      <c r="C171" s="5"/>
      <c r="D171" s="27"/>
      <c r="E171" s="27">
        <f t="shared" si="1"/>
        <v>0</v>
      </c>
    </row>
    <row r="172" spans="1:5" ht="13.5">
      <c r="A172" s="11">
        <v>424</v>
      </c>
      <c r="B172" s="17" t="s">
        <v>99</v>
      </c>
      <c r="C172" s="20">
        <f>SUM(C170:C171)</f>
        <v>5101</v>
      </c>
      <c r="D172" s="20">
        <f>SUM(D170:D171)</f>
        <v>-828</v>
      </c>
      <c r="E172" s="20">
        <f>SUM(E170:E171)</f>
        <v>4273</v>
      </c>
    </row>
    <row r="173" spans="1:5" ht="13.5">
      <c r="A173" s="11">
        <v>4</v>
      </c>
      <c r="B173" s="17" t="s">
        <v>100</v>
      </c>
      <c r="C173" s="20">
        <f>SUM(C154+C169+C172)</f>
        <v>141540</v>
      </c>
      <c r="D173" s="20">
        <f>SUM(D154+D169+D172)</f>
        <v>132364</v>
      </c>
      <c r="E173" s="20">
        <f>SUM(E154+E169+E172)</f>
        <v>273904</v>
      </c>
    </row>
    <row r="174" spans="1:5" ht="12.75">
      <c r="A174" s="9"/>
      <c r="B174" s="10"/>
      <c r="C174" s="5"/>
      <c r="D174" s="27"/>
      <c r="E174" s="3"/>
    </row>
    <row r="175" spans="1:5" ht="13.5">
      <c r="A175" s="11"/>
      <c r="B175" s="17" t="s">
        <v>110</v>
      </c>
      <c r="C175" s="20">
        <f>SUM(C173+C152)</f>
        <v>5536103</v>
      </c>
      <c r="D175" s="20">
        <f>SUM(D173+D152)</f>
        <v>217439</v>
      </c>
      <c r="E175" s="20">
        <f>SUM(E173+E152)</f>
        <v>5753542</v>
      </c>
    </row>
    <row r="176" spans="1:5" ht="12.75">
      <c r="A176" s="9"/>
      <c r="B176" s="10"/>
      <c r="C176" s="5"/>
      <c r="D176" s="27"/>
      <c r="E176" s="3"/>
    </row>
    <row r="177" spans="1:5" ht="12.75">
      <c r="A177" s="9"/>
      <c r="B177" s="10"/>
      <c r="C177" s="5"/>
      <c r="D177" s="27"/>
      <c r="E177" s="3"/>
    </row>
    <row r="178" spans="1:5" ht="12.75">
      <c r="A178" s="9"/>
      <c r="B178" s="10"/>
      <c r="C178" s="5"/>
      <c r="D178" s="27"/>
      <c r="E178" s="3"/>
    </row>
    <row r="179" spans="1:5" ht="12.75">
      <c r="A179" s="9"/>
      <c r="B179" s="10"/>
      <c r="C179" s="5"/>
      <c r="D179" s="27"/>
      <c r="E179" s="3"/>
    </row>
    <row r="180" spans="1:5" ht="12.75">
      <c r="A180" s="9"/>
      <c r="B180" s="10"/>
      <c r="C180" s="5"/>
      <c r="D180" s="27"/>
      <c r="E180" s="3"/>
    </row>
    <row r="181" spans="1:5" ht="13.5">
      <c r="A181" s="11"/>
      <c r="B181" s="17" t="s">
        <v>101</v>
      </c>
      <c r="C181" s="20">
        <f>C30</f>
        <v>5540241</v>
      </c>
      <c r="D181" s="20">
        <f>D30</f>
        <v>217438</v>
      </c>
      <c r="E181" s="20">
        <f>E30</f>
        <v>5757679</v>
      </c>
    </row>
    <row r="182" spans="1:5" ht="13.5">
      <c r="A182" s="11"/>
      <c r="B182" s="17" t="s">
        <v>4</v>
      </c>
      <c r="C182" s="20">
        <f>C175</f>
        <v>5536103</v>
      </c>
      <c r="D182" s="20">
        <f>D175</f>
        <v>217439</v>
      </c>
      <c r="E182" s="20">
        <f>E175</f>
        <v>5753542</v>
      </c>
    </row>
    <row r="183" spans="1:5" ht="13.5">
      <c r="A183" s="11"/>
      <c r="B183" s="17" t="s">
        <v>102</v>
      </c>
      <c r="C183" s="20">
        <f>C181-C182</f>
        <v>4138</v>
      </c>
      <c r="D183" s="20">
        <f>D181-D182</f>
        <v>-1</v>
      </c>
      <c r="E183" s="20">
        <f>E181-E182</f>
        <v>4137</v>
      </c>
    </row>
    <row r="184" spans="1:5" ht="12.75">
      <c r="A184" s="9"/>
      <c r="B184" s="10"/>
      <c r="C184" s="1"/>
      <c r="D184" s="27"/>
      <c r="E184" s="3"/>
    </row>
    <row r="185" spans="1:5" ht="12.75">
      <c r="A185" s="11">
        <v>6</v>
      </c>
      <c r="B185" s="12" t="s">
        <v>3</v>
      </c>
      <c r="C185" s="20">
        <f>C181</f>
        <v>5540241</v>
      </c>
      <c r="D185" s="20">
        <f>D181</f>
        <v>217438</v>
      </c>
      <c r="E185" s="20">
        <f>E181</f>
        <v>5757679</v>
      </c>
    </row>
    <row r="186" spans="1:5" ht="12.75">
      <c r="A186" s="11">
        <v>7</v>
      </c>
      <c r="B186" s="12" t="s">
        <v>146</v>
      </c>
      <c r="C186" s="20">
        <v>0</v>
      </c>
      <c r="D186" s="20">
        <v>0</v>
      </c>
      <c r="E186" s="20">
        <v>0</v>
      </c>
    </row>
    <row r="187" spans="1:5" ht="12.75">
      <c r="A187" s="11">
        <v>8</v>
      </c>
      <c r="B187" s="12" t="s">
        <v>147</v>
      </c>
      <c r="C187" s="2">
        <v>0</v>
      </c>
      <c r="D187" s="2">
        <v>0</v>
      </c>
      <c r="E187" s="2">
        <v>0</v>
      </c>
    </row>
    <row r="188" spans="1:5" ht="12.75">
      <c r="A188" s="11">
        <v>9</v>
      </c>
      <c r="B188" s="12" t="s">
        <v>149</v>
      </c>
      <c r="C188" s="2"/>
      <c r="D188" s="27"/>
      <c r="E188" s="3"/>
    </row>
    <row r="189" spans="1:5" ht="12.75">
      <c r="A189" s="11"/>
      <c r="B189" s="12" t="s">
        <v>150</v>
      </c>
      <c r="C189" s="20">
        <f>C185+C186+C187+C188</f>
        <v>5540241</v>
      </c>
      <c r="D189" s="20">
        <f>D185+D186+D187+D188</f>
        <v>217438</v>
      </c>
      <c r="E189" s="20">
        <f>E185+E186+E187+E188</f>
        <v>5757679</v>
      </c>
    </row>
    <row r="190" spans="1:5" ht="12.75">
      <c r="A190" s="11"/>
      <c r="B190" s="12"/>
      <c r="C190" s="2"/>
      <c r="D190" s="27"/>
      <c r="E190" s="3"/>
    </row>
    <row r="191" spans="1:5" ht="12.75">
      <c r="A191" s="2"/>
      <c r="B191" s="12"/>
      <c r="C191" s="2"/>
      <c r="D191" s="27"/>
      <c r="E191" s="3"/>
    </row>
    <row r="192" spans="1:5" ht="12.75">
      <c r="A192" s="11">
        <v>3</v>
      </c>
      <c r="B192" s="12" t="s">
        <v>88</v>
      </c>
      <c r="C192" s="20">
        <f>C152</f>
        <v>5394563</v>
      </c>
      <c r="D192" s="20">
        <f>D152</f>
        <v>85075</v>
      </c>
      <c r="E192" s="20">
        <f>E152</f>
        <v>5479638</v>
      </c>
    </row>
    <row r="193" spans="1:5" ht="12.75">
      <c r="A193" s="11">
        <v>4</v>
      </c>
      <c r="B193" s="12" t="s">
        <v>151</v>
      </c>
      <c r="C193" s="20">
        <f>C173</f>
        <v>141540</v>
      </c>
      <c r="D193" s="20">
        <f>D173</f>
        <v>132364</v>
      </c>
      <c r="E193" s="20">
        <f>E173</f>
        <v>273904</v>
      </c>
    </row>
    <row r="194" spans="1:5" ht="12.75">
      <c r="A194" s="11">
        <v>5</v>
      </c>
      <c r="B194" s="12" t="s">
        <v>152</v>
      </c>
      <c r="C194" s="2">
        <v>0</v>
      </c>
      <c r="D194" s="2">
        <v>0</v>
      </c>
      <c r="E194" s="2">
        <v>0</v>
      </c>
    </row>
    <row r="195" spans="1:5" ht="12.75">
      <c r="A195" s="2"/>
      <c r="B195" s="12"/>
      <c r="C195" s="2"/>
      <c r="D195" s="27"/>
      <c r="E195" s="3"/>
    </row>
    <row r="196" spans="1:5" ht="12.75">
      <c r="A196" s="2"/>
      <c r="B196" s="12" t="s">
        <v>153</v>
      </c>
      <c r="C196" s="20">
        <f>C192+C193+C195</f>
        <v>5536103</v>
      </c>
      <c r="D196" s="20">
        <f>D192+D193+D195</f>
        <v>217439</v>
      </c>
      <c r="E196" s="20">
        <f>E192+E193+E195</f>
        <v>5753542</v>
      </c>
    </row>
    <row r="197" spans="1:5" ht="12.75">
      <c r="A197" s="2"/>
      <c r="B197" s="12"/>
      <c r="C197" s="2"/>
      <c r="D197" s="27"/>
      <c r="E197" s="3"/>
    </row>
    <row r="198" spans="1:5" ht="12.75">
      <c r="A198" s="2"/>
      <c r="B198" s="12"/>
      <c r="C198" s="2"/>
      <c r="D198" s="27"/>
      <c r="E198" s="3"/>
    </row>
    <row r="199" spans="1:5" ht="12.75">
      <c r="A199" s="2"/>
      <c r="B199" s="12" t="s">
        <v>154</v>
      </c>
      <c r="C199" s="20">
        <f>C189-C196</f>
        <v>4138</v>
      </c>
      <c r="D199" s="20">
        <f>D189-D196</f>
        <v>-1</v>
      </c>
      <c r="E199" s="20">
        <f>E189-E196</f>
        <v>4137</v>
      </c>
    </row>
    <row r="200" spans="1:5" ht="12.75">
      <c r="A200" s="2"/>
      <c r="B200" s="12"/>
      <c r="C200" s="2"/>
      <c r="D200" s="27"/>
      <c r="E200" s="3"/>
    </row>
    <row r="201" spans="1:5" ht="12.75">
      <c r="A201" s="2"/>
      <c r="B201" s="12"/>
      <c r="C201" s="2"/>
      <c r="D201" s="27"/>
      <c r="E201" s="3"/>
    </row>
    <row r="202" spans="1:5" ht="12.75">
      <c r="A202" s="2"/>
      <c r="B202" s="12" t="s">
        <v>155</v>
      </c>
      <c r="C202" s="20">
        <f aca="true" t="shared" si="2" ref="C202:E203">C185-C192</f>
        <v>145678</v>
      </c>
      <c r="D202" s="20">
        <f t="shared" si="2"/>
        <v>132363</v>
      </c>
      <c r="E202" s="20">
        <f t="shared" si="2"/>
        <v>278041</v>
      </c>
    </row>
    <row r="203" spans="1:5" ht="12.75">
      <c r="A203" s="2"/>
      <c r="B203" s="12" t="s">
        <v>156</v>
      </c>
      <c r="C203" s="20">
        <f t="shared" si="2"/>
        <v>-141540</v>
      </c>
      <c r="D203" s="20">
        <f t="shared" si="2"/>
        <v>-132364</v>
      </c>
      <c r="E203" s="20">
        <f t="shared" si="2"/>
        <v>-273904</v>
      </c>
    </row>
    <row r="204" spans="1:5" ht="12.75">
      <c r="A204" s="2"/>
      <c r="B204" s="12" t="s">
        <v>157</v>
      </c>
      <c r="C204" s="2" t="s">
        <v>148</v>
      </c>
      <c r="D204" s="27"/>
      <c r="E204" s="3"/>
    </row>
    <row r="207" ht="129.75" customHeight="1"/>
    <row r="211" ht="12.75">
      <c r="A211" s="36" t="s">
        <v>169</v>
      </c>
    </row>
    <row r="212" ht="12.75">
      <c r="A212" s="35" t="s">
        <v>173</v>
      </c>
    </row>
    <row r="213" spans="1:3" ht="12.75">
      <c r="A213" s="3" t="s">
        <v>179</v>
      </c>
      <c r="B213" s="10"/>
      <c r="C213" s="5">
        <v>372</v>
      </c>
    </row>
    <row r="214" spans="1:3" ht="12.75">
      <c r="A214" s="3" t="s">
        <v>170</v>
      </c>
      <c r="B214" s="10"/>
      <c r="C214" s="5">
        <v>3707</v>
      </c>
    </row>
    <row r="215" spans="1:3" ht="12.75">
      <c r="A215" s="3" t="s">
        <v>181</v>
      </c>
      <c r="B215" s="10"/>
      <c r="C215" s="5">
        <v>4440</v>
      </c>
    </row>
    <row r="216" spans="1:3" ht="12.75">
      <c r="A216" s="3" t="s">
        <v>182</v>
      </c>
      <c r="B216" s="10"/>
      <c r="C216" s="5">
        <v>1110</v>
      </c>
    </row>
    <row r="217" spans="1:3" ht="12.75">
      <c r="A217" s="3" t="s">
        <v>183</v>
      </c>
      <c r="B217" s="10"/>
      <c r="C217" s="5">
        <v>4967</v>
      </c>
    </row>
    <row r="218" spans="1:3" ht="12.75">
      <c r="A218" s="3" t="s">
        <v>171</v>
      </c>
      <c r="B218" s="10"/>
      <c r="C218" s="5">
        <v>-16652</v>
      </c>
    </row>
    <row r="219" spans="1:3" ht="12.75">
      <c r="A219" s="3" t="s">
        <v>180</v>
      </c>
      <c r="B219" s="10"/>
      <c r="C219" s="5">
        <v>187272</v>
      </c>
    </row>
    <row r="220" spans="1:3" ht="12.75">
      <c r="A220" s="38" t="s">
        <v>177</v>
      </c>
      <c r="B220" s="40"/>
      <c r="C220" s="5">
        <v>53187</v>
      </c>
    </row>
    <row r="221" spans="1:3" ht="12.75">
      <c r="A221" s="38" t="s">
        <v>178</v>
      </c>
      <c r="B221" s="39"/>
      <c r="C221" s="5">
        <v>-20965</v>
      </c>
    </row>
    <row r="222" spans="1:3" ht="12.75">
      <c r="A222" s="38" t="s">
        <v>186</v>
      </c>
      <c r="B222" s="39"/>
      <c r="C222" s="5">
        <v>13000</v>
      </c>
    </row>
    <row r="223" ht="12.75">
      <c r="C223" s="34"/>
    </row>
    <row r="224" spans="1:3" ht="12.75">
      <c r="A224" s="35" t="s">
        <v>172</v>
      </c>
      <c r="C224" s="34"/>
    </row>
    <row r="225" spans="1:3" ht="12.75">
      <c r="A225" s="3" t="s">
        <v>179</v>
      </c>
      <c r="B225" s="10"/>
      <c r="C225" s="5">
        <v>372</v>
      </c>
    </row>
    <row r="226" spans="1:3" ht="12.75">
      <c r="A226" s="3" t="s">
        <v>170</v>
      </c>
      <c r="B226" s="10"/>
      <c r="C226" s="5">
        <v>3707</v>
      </c>
    </row>
    <row r="227" spans="1:3" ht="12.75">
      <c r="A227" s="3" t="s">
        <v>181</v>
      </c>
      <c r="B227" s="10"/>
      <c r="C227" s="5">
        <v>4440</v>
      </c>
    </row>
    <row r="228" spans="1:3" ht="12.75">
      <c r="A228" s="3" t="s">
        <v>182</v>
      </c>
      <c r="B228" s="10"/>
      <c r="C228" s="5">
        <v>1110</v>
      </c>
    </row>
    <row r="229" spans="1:3" ht="12.75">
      <c r="A229" s="3" t="s">
        <v>183</v>
      </c>
      <c r="B229" s="10"/>
      <c r="C229" s="5">
        <v>4967</v>
      </c>
    </row>
    <row r="230" spans="1:3" ht="12.75">
      <c r="A230" s="3" t="s">
        <v>171</v>
      </c>
      <c r="B230" s="10"/>
      <c r="C230" s="5">
        <v>-16652</v>
      </c>
    </row>
    <row r="231" spans="1:3" ht="12.75">
      <c r="A231" s="3" t="s">
        <v>180</v>
      </c>
      <c r="B231" s="10"/>
      <c r="C231" s="5">
        <v>187272</v>
      </c>
    </row>
    <row r="232" spans="1:3" ht="12.75">
      <c r="A232" s="38" t="s">
        <v>177</v>
      </c>
      <c r="B232" s="40"/>
      <c r="C232" s="5">
        <v>53187</v>
      </c>
    </row>
    <row r="233" spans="1:3" ht="12.75">
      <c r="A233" s="38" t="s">
        <v>178</v>
      </c>
      <c r="B233" s="39"/>
      <c r="C233" s="5">
        <v>-20965</v>
      </c>
    </row>
    <row r="234" spans="1:3" ht="12.75">
      <c r="A234" s="38" t="s">
        <v>186</v>
      </c>
      <c r="B234" s="39"/>
      <c r="C234" s="5">
        <v>13000</v>
      </c>
    </row>
  </sheetData>
  <sheetProtection/>
  <mergeCells count="3">
    <mergeCell ref="A1:B1"/>
    <mergeCell ref="A5:B5"/>
    <mergeCell ref="A35:B3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MZOS</dc:creator>
  <cp:keywords/>
  <dc:description/>
  <cp:lastModifiedBy>Marina</cp:lastModifiedBy>
  <cp:lastPrinted>2019-01-25T09:52:24Z</cp:lastPrinted>
  <dcterms:created xsi:type="dcterms:W3CDTF">2010-12-21T07:15:33Z</dcterms:created>
  <dcterms:modified xsi:type="dcterms:W3CDTF">2019-01-25T09:53:00Z</dcterms:modified>
  <cp:category/>
  <cp:version/>
  <cp:contentType/>
  <cp:contentStatus/>
</cp:coreProperties>
</file>